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tabRatio="804" firstSheet="6" activeTab="6"/>
  </bookViews>
  <sheets>
    <sheet name="Taxa Table" sheetId="4" r:id="rId1"/>
    <sheet name="%" sheetId="8" r:id="rId2"/>
    <sheet name="P&amp;A" sheetId="7" r:id="rId3"/>
    <sheet name="Counts" sheetId="5" r:id="rId4"/>
    <sheet name="UbDensit" sheetId="9" r:id="rId5"/>
    <sheet name="Pivot Table" sheetId="6" r:id="rId6"/>
    <sheet name="Raw_Data" sheetId="1" r:id="rId7"/>
    <sheet name="Ranking" sheetId="2" r:id="rId8"/>
    <sheet name="Peso-Vol" sheetId="3" r:id="rId9"/>
    <sheet name="Heavy Fraction" sheetId="10" r:id="rId10"/>
  </sheets>
  <definedNames>
    <definedName name="_xlnm._FilterDatabase" localSheetId="8" hidden="1">'Peso-Vol'!$A$3:$L$56</definedName>
    <definedName name="_xlnm._FilterDatabase" localSheetId="6" hidden="1">Raw_Data!$A$3:$AF$228</definedName>
  </definedNames>
  <calcPr calcId="145621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9" l="1"/>
  <c r="F13" i="9"/>
  <c r="G13" i="9"/>
  <c r="H13" i="9"/>
  <c r="D13" i="9"/>
  <c r="F12" i="9"/>
  <c r="G12" i="9"/>
  <c r="H12" i="9"/>
  <c r="D12" i="9"/>
  <c r="E11" i="9"/>
  <c r="G11" i="9"/>
  <c r="H11" i="9"/>
  <c r="D11" i="9"/>
  <c r="E8" i="9"/>
  <c r="F8" i="9"/>
  <c r="G8" i="9"/>
  <c r="H8" i="9"/>
  <c r="D8" i="9"/>
  <c r="F7" i="9"/>
  <c r="G7" i="9"/>
  <c r="H7" i="9"/>
  <c r="D7" i="9"/>
  <c r="H6" i="9"/>
  <c r="G6" i="9"/>
  <c r="D6" i="9"/>
  <c r="AD11" i="8" l="1"/>
  <c r="Q16" i="9"/>
  <c r="Q17" i="9"/>
  <c r="Q18" i="9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C10" i="8"/>
  <c r="AB10" i="8"/>
  <c r="AS9" i="8"/>
  <c r="AS8" i="8"/>
  <c r="AS7" i="8"/>
  <c r="AS6" i="8"/>
  <c r="AS5" i="8"/>
  <c r="AS4" i="8"/>
  <c r="AS3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1" i="8"/>
  <c r="V8" i="8"/>
  <c r="V9" i="8"/>
  <c r="V10" i="8"/>
  <c r="V5" i="8"/>
  <c r="V6" i="8"/>
  <c r="V7" i="8"/>
  <c r="V3" i="8"/>
  <c r="V4" i="8"/>
  <c r="E18" i="9" l="1"/>
  <c r="D18" i="9"/>
  <c r="F18" i="9"/>
  <c r="G18" i="9"/>
  <c r="H18" i="9"/>
  <c r="D17" i="9"/>
  <c r="F17" i="9"/>
  <c r="G17" i="9"/>
  <c r="H17" i="9"/>
  <c r="D16" i="9"/>
  <c r="E16" i="9"/>
  <c r="G16" i="9"/>
  <c r="H16" i="9"/>
  <c r="AS10" i="8"/>
  <c r="AC11" i="8" s="1"/>
  <c r="V12" i="8"/>
  <c r="S13" i="8" s="1"/>
  <c r="H9" i="5"/>
  <c r="H16" i="5" s="1"/>
  <c r="E16" i="5"/>
  <c r="F16" i="5"/>
  <c r="G16" i="5"/>
  <c r="B16" i="5"/>
  <c r="AF11" i="8" l="1"/>
  <c r="AQ11" i="8"/>
  <c r="AI11" i="8"/>
  <c r="AH11" i="8"/>
  <c r="AL11" i="8"/>
  <c r="AE11" i="8"/>
  <c r="K13" i="8"/>
  <c r="AG11" i="8"/>
  <c r="AJ11" i="8"/>
  <c r="AR11" i="8"/>
  <c r="AO11" i="8"/>
  <c r="AN11" i="8"/>
  <c r="AK11" i="8"/>
  <c r="AS11" i="8"/>
  <c r="AP11" i="8"/>
  <c r="AM11" i="8"/>
  <c r="AB11" i="8"/>
  <c r="O13" i="8"/>
  <c r="L13" i="8"/>
  <c r="T13" i="8"/>
  <c r="M13" i="8"/>
  <c r="U13" i="8"/>
  <c r="F13" i="8"/>
  <c r="N13" i="8"/>
  <c r="V13" i="8"/>
  <c r="H13" i="8"/>
  <c r="P13" i="8"/>
  <c r="I13" i="8"/>
  <c r="Q13" i="8"/>
  <c r="J13" i="8"/>
  <c r="R13" i="8"/>
  <c r="E13" i="8"/>
  <c r="G13" i="8"/>
  <c r="AD30" i="3"/>
  <c r="AE38" i="3"/>
  <c r="AD38" i="3"/>
  <c r="AE35" i="3"/>
  <c r="AD35" i="3"/>
  <c r="AE30" i="3"/>
  <c r="AE33" i="3"/>
  <c r="AD33" i="3"/>
</calcChain>
</file>

<file path=xl/comments1.xml><?xml version="1.0" encoding="utf-8"?>
<comments xmlns="http://schemas.openxmlformats.org/spreadsheetml/2006/main">
  <authors>
    <author>tc={AD27F3B3-C263-4B9B-9814-A0EC50EE1652}</author>
    <author>tc={EC623278-8C6A-488B-B248-4B4A6F395299}</author>
  </authors>
  <commentList>
    <comment ref="AC3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Apologies for the swap between English and Spanish. Please do contact me if you have any doubts (lam136@pitt.edu).</t>
        </r>
      </text>
    </comment>
    <comment ref="AA165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My field scales are not senstive enough to register the weight of a small, very light seeds.</t>
        </r>
      </text>
    </comment>
  </commentList>
</comments>
</file>

<file path=xl/comments2.xml><?xml version="1.0" encoding="utf-8"?>
<comments xmlns="http://schemas.openxmlformats.org/spreadsheetml/2006/main">
  <authors>
    <author>tc={1A4BD6EC-C7A8-4B14-B3D3-5F6AC9B3BDD0}</author>
    <author>tc={A813110B-BCDE-4E3D-A612-D5EED5784F81}</author>
    <author>tc={65B98B61-B1DC-4755-B961-4836D9A69495}</author>
    <author>tc={3A80D902-41E3-418E-BBD6-C522FF8CE4AA}</author>
  </authors>
  <commentList>
    <comment ref="V7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means that no** seeds were found in this sample.
**The criteria for seed quantification is that they are more than 50% complete, and that they include their embryo.</t>
        </r>
      </text>
    </comment>
    <comment ref="K11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Most "Zaranda" samples (not soil samples) did not have seeds, and thus their materials were not assessed using this ranking.</t>
        </r>
      </text>
    </comment>
    <comment ref="K2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Zaranda sample did include seeds (see Raw_Data sheet). The numbers here reflect the condition of those seeds.</t>
        </r>
      </text>
    </comment>
    <comment ref="A52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sample was not analyzed.</t>
        </r>
      </text>
    </comment>
  </commentList>
</comments>
</file>

<file path=xl/comments3.xml><?xml version="1.0" encoding="utf-8"?>
<comments xmlns="http://schemas.openxmlformats.org/spreadsheetml/2006/main">
  <authors>
    <author>tc={A6DD5177-80F0-4D3B-B4D1-8D9CDE981CF8}</author>
    <author>tc={E49B6E53-0B42-42BD-AE43-FBC9C9CE5247}</author>
    <author>tc={DF5CA1D4-B948-4766-AC4B-226BE12D23A7}</author>
    <author>tc={2D40D7C8-2AD3-4D9D-A934-DA7AEEE94EBB}</author>
    <author>tc={EBE1581A-9E56-40F2-8F7A-B28A2B1A042A}</author>
    <author>tc={019C6416-3C60-45B4-97AF-8B5D9CB6F952}</author>
    <author>tc={C2D976EF-8312-4F3E-AEA3-543C684664FC}</author>
    <author>tc={CBEB7978-E55F-479D-B475-20782054202A}</author>
    <author>tc={EA278FD1-B2AD-43C4-B11E-0230AC6D3A18}</author>
    <author>tc={843D2589-08BA-4D60-BAAC-9E47268976D7}</author>
    <author>tc={B110674D-4126-42ED-AEEC-E7B452A49847}</author>
    <author>tc={1F33ABCC-EAA7-472F-BD4D-CDAD6CCADB95}</author>
  </authors>
  <commentList>
    <comment ref="A3" author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Priority was established by PI.</t>
        </r>
      </text>
    </comment>
    <comment ref="W3" authorId="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Calculated based on measurement in palstic beakers. Light fraction was *not* pushed to settle inside of the container, so there was lots of empty space. Contents were mostly remnants of modern grass.
Reply:
    Non archaeological material of analyzed material was discarded after all relevant items were sorted. Discarding was authorized by project's director via personal communication.</t>
        </r>
      </text>
    </comment>
    <comment ref="X3" authorId="2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Weight of fraction</t>
        </r>
      </text>
    </comment>
    <comment ref="Y3" authorId="3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Volume of fraction</t>
        </r>
      </text>
    </comment>
    <comment ref="Z3" authorId="4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Percentage of fraction that was analyzed</t>
        </r>
      </text>
    </comment>
    <comment ref="AI3" authorId="5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 analyzed (or "clean") portion should be clearly marked and differentiated from the non analyzed. It will be inside of a plastic bag that has the word "Done" written in sharpie on the outside.</t>
        </r>
      </text>
    </comment>
    <comment ref="AL5" authorId="6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 decision to scan instead of sorting was made based on the quantity/quality of material found in the previous fractions.</t>
        </r>
      </text>
    </comment>
    <comment ref="AI7" authorId="7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When material was just "scanned", it was not discarded. If time/budget allows, material should be sorted.</t>
        </r>
      </text>
    </comment>
    <comment ref="X19" authorId="8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means that all material was smaller than 4mm.</t>
        </r>
      </text>
    </comment>
    <comment ref="A37" authorId="9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sample was not fully analyzed. I simply re-evaluated the material separated by Cayetano. Assessed all they sorted was excrement.</t>
        </r>
      </text>
    </comment>
    <comment ref="V39" authorId="1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If/when materials were sorted, their individual weights are provided in the Raw Data file.</t>
        </r>
      </text>
    </comment>
    <comment ref="AM39" authorId="11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All material marked as coming from "Zaranda" was larger than 4mm.</t>
        </r>
      </text>
    </comment>
  </commentList>
</comments>
</file>

<file path=xl/sharedStrings.xml><?xml version="1.0" encoding="utf-8"?>
<sst xmlns="http://schemas.openxmlformats.org/spreadsheetml/2006/main" count="7638" uniqueCount="562">
  <si>
    <t>List of Plant Taxa Recovered from Trapiche Itapalluni</t>
  </si>
  <si>
    <t>Plant Use Category</t>
  </si>
  <si>
    <t>Family</t>
  </si>
  <si>
    <t>Genus and Specie</t>
  </si>
  <si>
    <t>English Common Name</t>
  </si>
  <si>
    <t>Spanish Common Name</t>
  </si>
  <si>
    <t>Staple</t>
  </si>
  <si>
    <t>Amaranthaceae</t>
  </si>
  <si>
    <t>Chenopodium quinoa</t>
  </si>
  <si>
    <t>Quinoa</t>
  </si>
  <si>
    <t>Chenopodiacea</t>
  </si>
  <si>
    <t>cf. Chenopodiaceae</t>
  </si>
  <si>
    <t>Quinoa, kañiwa, etc</t>
  </si>
  <si>
    <t>Spice</t>
  </si>
  <si>
    <t>Solanaceae</t>
  </si>
  <si>
    <r>
      <rPr>
        <i/>
        <sz val="11"/>
        <color theme="1"/>
        <rFont val="Calibri"/>
        <family val="2"/>
        <scheme val="minor"/>
      </rPr>
      <t>Capsicum</t>
    </r>
    <r>
      <rPr>
        <sz val="11"/>
        <color theme="1"/>
        <rFont val="Calibri"/>
        <family val="2"/>
        <scheme val="minor"/>
      </rPr>
      <t xml:space="preserve"> sp.</t>
    </r>
  </si>
  <si>
    <t>Chile</t>
  </si>
  <si>
    <t>Ají</t>
  </si>
  <si>
    <r>
      <t xml:space="preserve">Capsicum baccatum </t>
    </r>
    <r>
      <rPr>
        <sz val="11"/>
        <color theme="1"/>
        <rFont val="Calibri"/>
        <family val="2"/>
        <scheme val="minor"/>
      </rPr>
      <t>Kunth</t>
    </r>
    <r>
      <rPr>
        <sz val="11"/>
        <color theme="1"/>
        <rFont val="Calibri"/>
        <family val="2"/>
      </rPr>
      <t>¹</t>
    </r>
  </si>
  <si>
    <t>Fruit</t>
  </si>
  <si>
    <t>Rosaceae</t>
  </si>
  <si>
    <r>
      <t>Prunus persica</t>
    </r>
    <r>
      <rPr>
        <sz val="11"/>
        <color theme="1"/>
        <rFont val="Calibri"/>
        <family val="2"/>
      </rPr>
      <t>²</t>
    </r>
  </si>
  <si>
    <t>Peach</t>
  </si>
  <si>
    <t>Melacoton</t>
  </si>
  <si>
    <t>Vitaceae</t>
  </si>
  <si>
    <r>
      <rPr>
        <i/>
        <sz val="11"/>
        <color theme="1"/>
        <rFont val="Calibri"/>
        <family val="2"/>
        <scheme val="minor"/>
      </rPr>
      <t>Vitis</t>
    </r>
    <r>
      <rPr>
        <sz val="11"/>
        <color theme="1"/>
        <rFont val="Calibri"/>
        <family val="2"/>
        <scheme val="minor"/>
      </rPr>
      <t xml:space="preserve"> sp.</t>
    </r>
  </si>
  <si>
    <t>Grapes</t>
  </si>
  <si>
    <t>Uvas</t>
  </si>
  <si>
    <t>Wild</t>
  </si>
  <si>
    <t>Poaceae</t>
  </si>
  <si>
    <t>cf. Poaceae</t>
  </si>
  <si>
    <t>Grass</t>
  </si>
  <si>
    <t>Pasto</t>
  </si>
  <si>
    <t>Cactaceae</t>
  </si>
  <si>
    <r>
      <rPr>
        <i/>
        <sz val="11"/>
        <color theme="1"/>
        <rFont val="Calibri"/>
        <family val="2"/>
        <scheme val="minor"/>
      </rPr>
      <t>Echinopsis</t>
    </r>
    <r>
      <rPr>
        <sz val="11"/>
        <color theme="1"/>
        <rFont val="Calibri"/>
        <family val="2"/>
        <scheme val="minor"/>
      </rPr>
      <t xml:space="preserve"> sp.</t>
    </r>
  </si>
  <si>
    <t>Hedgehog cactus</t>
  </si>
  <si>
    <t>Cactus</t>
  </si>
  <si>
    <t>cf. Cactaceae</t>
  </si>
  <si>
    <t>Malvaceae</t>
  </si>
  <si>
    <r>
      <rPr>
        <i/>
        <sz val="11"/>
        <color theme="1"/>
        <rFont val="Calibri"/>
        <family val="2"/>
        <scheme val="minor"/>
      </rPr>
      <t>Malva</t>
    </r>
    <r>
      <rPr>
        <sz val="11"/>
        <color theme="1"/>
        <rFont val="Calibri"/>
        <family val="2"/>
        <scheme val="minor"/>
      </rPr>
      <t xml:space="preserve"> sp.</t>
    </r>
  </si>
  <si>
    <t>Mallow</t>
  </si>
  <si>
    <t>-</t>
  </si>
  <si>
    <t>Edible wild</t>
  </si>
  <si>
    <t>Oxalidaceae</t>
  </si>
  <si>
    <r>
      <t xml:space="preserve">cf. </t>
    </r>
    <r>
      <rPr>
        <i/>
        <sz val="11"/>
        <color theme="1"/>
        <rFont val="Calibri"/>
        <family val="2"/>
        <scheme val="minor"/>
      </rPr>
      <t>Oxalis</t>
    </r>
    <r>
      <rPr>
        <sz val="11"/>
        <color theme="1"/>
        <rFont val="Calibri"/>
        <family val="2"/>
        <scheme val="minor"/>
      </rPr>
      <t xml:space="preserve"> sp.</t>
    </r>
  </si>
  <si>
    <t>Wood-sorrel</t>
  </si>
  <si>
    <t>Portulacaceae</t>
  </si>
  <si>
    <r>
      <rPr>
        <i/>
        <sz val="11"/>
        <rFont val="Calibri"/>
        <family val="2"/>
        <scheme val="minor"/>
      </rPr>
      <t>Portulaca</t>
    </r>
    <r>
      <rPr>
        <sz val="11"/>
        <rFont val="Calibri"/>
        <family val="2"/>
        <scheme val="minor"/>
      </rPr>
      <t xml:space="preserve"> sp.</t>
    </r>
  </si>
  <si>
    <t>Purslane</t>
  </si>
  <si>
    <t>Industrial</t>
  </si>
  <si>
    <t>Cyperaceae </t>
  </si>
  <si>
    <r>
      <rPr>
        <i/>
        <sz val="11"/>
        <color theme="1"/>
        <rFont val="Calibri"/>
        <family val="2"/>
        <scheme val="minor"/>
      </rPr>
      <t>Scirpus</t>
    </r>
    <r>
      <rPr>
        <sz val="11"/>
        <color theme="1"/>
        <rFont val="Calibri"/>
        <family val="2"/>
        <scheme val="minor"/>
      </rPr>
      <t xml:space="preserve"> sp.</t>
    </r>
  </si>
  <si>
    <t>Sedge, bullrush</t>
  </si>
  <si>
    <t>Junco</t>
  </si>
  <si>
    <r>
      <rPr>
        <i/>
        <sz val="11"/>
        <color theme="1"/>
        <rFont val="Calibri"/>
        <family val="2"/>
        <scheme val="minor"/>
      </rPr>
      <t>Eleocharis</t>
    </r>
    <r>
      <rPr>
        <sz val="11"/>
        <color theme="1"/>
        <rFont val="Calibri"/>
        <family val="2"/>
        <scheme val="minor"/>
      </rPr>
      <t xml:space="preserve"> sp.</t>
    </r>
  </si>
  <si>
    <t>Sedge, spikerush</t>
  </si>
  <si>
    <r>
      <rPr>
        <i/>
        <sz val="11"/>
        <color theme="1"/>
        <rFont val="Calibri"/>
        <family val="2"/>
        <scheme val="minor"/>
      </rPr>
      <t>Suaeda</t>
    </r>
    <r>
      <rPr>
        <sz val="11"/>
        <color theme="1"/>
        <rFont val="Calibri"/>
        <family val="2"/>
        <scheme val="minor"/>
      </rPr>
      <t xml:space="preserve"> sp. </t>
    </r>
  </si>
  <si>
    <t>Seepweed</t>
  </si>
  <si>
    <t>Cucurbitaceae</t>
  </si>
  <si>
    <r>
      <rPr>
        <i/>
        <sz val="11"/>
        <color theme="1"/>
        <rFont val="Calibri"/>
        <family val="2"/>
        <scheme val="minor"/>
      </rPr>
      <t>Lagenaria</t>
    </r>
    <r>
      <rPr>
        <sz val="11"/>
        <color theme="1"/>
        <rFont val="Calibri"/>
        <family val="2"/>
        <scheme val="minor"/>
      </rPr>
      <t xml:space="preserve"> sp.</t>
    </r>
  </si>
  <si>
    <t>Gourd</t>
  </si>
  <si>
    <t>Mate</t>
  </si>
  <si>
    <t>cf. Cucurbitaceae</t>
  </si>
  <si>
    <t>¹Seed identified to species level by Katherine Chiou</t>
  </si>
  <si>
    <t>²Fruit pit identified to species level by Alan Farahani; see also Zheng et al 2014; also Neef et al. 2012 - digital atlas of economic plants</t>
  </si>
  <si>
    <t>Trapiche Raw Counts and Percent Frequency of Plant Remains</t>
  </si>
  <si>
    <t>Table 8.9: Trapiche Raw Counts and Percent Frequency of Identifiable Plant Remains</t>
  </si>
  <si>
    <t>Sector</t>
  </si>
  <si>
    <t>Unit</t>
  </si>
  <si>
    <t>Context</t>
  </si>
  <si>
    <t>Location</t>
  </si>
  <si>
    <t>Capsicum sp.</t>
  </si>
  <si>
    <t>Chenopodiaceae</t>
  </si>
  <si>
    <t>Echinopsis sp.</t>
  </si>
  <si>
    <t>Eleocharis sp.</t>
  </si>
  <si>
    <t>Lagenaria sp.</t>
  </si>
  <si>
    <t>Malva sp.</t>
  </si>
  <si>
    <t>Oxalis sp.</t>
  </si>
  <si>
    <t>Portulaca sp.</t>
  </si>
  <si>
    <t>Prunus sp.</t>
  </si>
  <si>
    <t>Scirpus sp.</t>
  </si>
  <si>
    <t xml:space="preserve">Suaeda sp. </t>
  </si>
  <si>
    <t>Vitis sp.</t>
  </si>
  <si>
    <t>Unknown</t>
  </si>
  <si>
    <t>TOTAL</t>
  </si>
  <si>
    <t>Capsicum baccatum</t>
  </si>
  <si>
    <t>A</t>
  </si>
  <si>
    <t>Laborer Residence</t>
  </si>
  <si>
    <t>Structure 5</t>
  </si>
  <si>
    <t>Structure 10</t>
  </si>
  <si>
    <t>B</t>
  </si>
  <si>
    <t>Admin</t>
  </si>
  <si>
    <t>Structure 20</t>
  </si>
  <si>
    <t>Oven/Cistern</t>
  </si>
  <si>
    <t>Structure 17</t>
  </si>
  <si>
    <t>Overseer Residence</t>
  </si>
  <si>
    <t>Structure 24</t>
  </si>
  <si>
    <t>Administrative</t>
  </si>
  <si>
    <t>C</t>
  </si>
  <si>
    <t>Multi-Purpose Building</t>
  </si>
  <si>
    <t>Structure 27</t>
  </si>
  <si>
    <t>Midden</t>
  </si>
  <si>
    <t>South Patio</t>
  </si>
  <si>
    <t>Residence/ Storage</t>
  </si>
  <si>
    <t>Structure 25</t>
  </si>
  <si>
    <t>Residence/Storage</t>
  </si>
  <si>
    <t>Total Count</t>
  </si>
  <si>
    <t>Percent Frequency</t>
  </si>
  <si>
    <t>Percent Frequenty</t>
  </si>
  <si>
    <t>Presense of Plants by Sector</t>
  </si>
  <si>
    <t>Plant</t>
  </si>
  <si>
    <t>Sector A</t>
  </si>
  <si>
    <t>Sector B</t>
  </si>
  <si>
    <t>Sector C</t>
  </si>
  <si>
    <t>x</t>
  </si>
  <si>
    <t>X</t>
  </si>
  <si>
    <t xml:space="preserve">Fruit </t>
  </si>
  <si>
    <t>Sedges/rushes</t>
  </si>
  <si>
    <r>
      <t xml:space="preserve">x = less than 5; </t>
    </r>
    <r>
      <rPr>
        <b/>
        <sz val="12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= greater than 5</t>
    </r>
  </si>
  <si>
    <t>Raw Counts Total Site</t>
  </si>
  <si>
    <t xml:space="preserve">Raw Counts By Site Sector </t>
  </si>
  <si>
    <t>Count</t>
  </si>
  <si>
    <t>Total</t>
  </si>
  <si>
    <t>Oxalis</t>
  </si>
  <si>
    <t>Totals</t>
  </si>
  <si>
    <t>Edible Wild</t>
  </si>
  <si>
    <t>Ubiquity, standardized density, and relative percentage values</t>
  </si>
  <si>
    <t>Analysis</t>
  </si>
  <si>
    <t>No. of Samples</t>
  </si>
  <si>
    <t>Staple: Cheno; Chenopodiaceae, Oxalis</t>
  </si>
  <si>
    <t xml:space="preserve">Spice: Solanaceae, Capsicum </t>
  </si>
  <si>
    <t>Ubiquity</t>
  </si>
  <si>
    <t># of samples w/ taxon</t>
  </si>
  <si>
    <t>Fruit: Prunus, Vitis</t>
  </si>
  <si>
    <t>Wild: Poaceae, Cactaceae, Echniopsis, Malva, Portulaca, Suaeda</t>
  </si>
  <si>
    <t>Industrial: , Scirpus, Eleocharis, Cucubita, Lagenaira</t>
  </si>
  <si>
    <t>Standard Density (count/L)</t>
  </si>
  <si>
    <t>Counts</t>
  </si>
  <si>
    <t>volume</t>
  </si>
  <si>
    <t>46L</t>
  </si>
  <si>
    <t>64L</t>
  </si>
  <si>
    <t>Relative Taxa Percentage (%)</t>
  </si>
  <si>
    <t>Taxa Count</t>
  </si>
  <si>
    <t>Taxa Total</t>
  </si>
  <si>
    <t>Ubiquity, or percent presence, tallies the number of samples in which a taxon is present divided by the total number of samples (Hastorf 1990, 2001; Hubbard 1975; Popper 1988; Wilcox 1974). Multiplied by 100, ubiquity measures are presented in the form of a percentage. Ubiquity allows researchers to understand how present a plant taxon is across the assemblage, but does not give a sense of the quantity of remains in the samples.</t>
  </si>
  <si>
    <t>Standardized density, on the other hand, represents a ratio that standardizes counts by dividing them by another measure—in this case—sample volume, making samples of varying sizes comparable</t>
  </si>
  <si>
    <t>Count of Determinación</t>
  </si>
  <si>
    <t>Column Labels</t>
  </si>
  <si>
    <t>Row Labels</t>
  </si>
  <si>
    <t>Grand Total</t>
  </si>
  <si>
    <t>Carbón</t>
  </si>
  <si>
    <t>cf. Camelidae</t>
  </si>
  <si>
    <t>cf. Camelidae vs. Ovis</t>
  </si>
  <si>
    <t>cf. Ovis</t>
  </si>
  <si>
    <t>cf. Solanaceae</t>
  </si>
  <si>
    <t>Madera</t>
  </si>
  <si>
    <t>Mamífero</t>
  </si>
  <si>
    <t>No determinado</t>
  </si>
  <si>
    <t>No identificable</t>
  </si>
  <si>
    <t>Orestias sp.</t>
  </si>
  <si>
    <t>Ovis sp.</t>
  </si>
  <si>
    <t>PAPP UKN 007</t>
  </si>
  <si>
    <t>Pirita</t>
  </si>
  <si>
    <t>Rodentia</t>
  </si>
  <si>
    <t xml:space="preserve">Inventario de Fraccion Ligera de la Flotacion y de las macro-botanicos de excavacion: PAT 2018 </t>
  </si>
  <si>
    <t>Orden</t>
  </si>
  <si>
    <t>Muestra #</t>
  </si>
  <si>
    <t>Recinto/Patio</t>
  </si>
  <si>
    <t>Unidad</t>
  </si>
  <si>
    <t>Cuad</t>
  </si>
  <si>
    <t>Locus</t>
  </si>
  <si>
    <t>Bolsa N°</t>
  </si>
  <si>
    <t>Inventario #</t>
  </si>
  <si>
    <t>Bolsa _ de _</t>
  </si>
  <si>
    <t>Tipo de fraccion</t>
  </si>
  <si>
    <t>Tipo de muestra</t>
  </si>
  <si>
    <t>Volumen (L)</t>
  </si>
  <si>
    <t xml:space="preserve">Peso (g) </t>
  </si>
  <si>
    <t>Contexto</t>
  </si>
  <si>
    <t>Profundidad (b.d.)</t>
  </si>
  <si>
    <t>Inciales de Rec.</t>
  </si>
  <si>
    <t>Fecha de Rec.</t>
  </si>
  <si>
    <t>Observaciones</t>
  </si>
  <si>
    <t>Iniciales de Proc.</t>
  </si>
  <si>
    <t>Fecha de Proc.</t>
  </si>
  <si>
    <t xml:space="preserve"> Fracción</t>
  </si>
  <si>
    <t>Categoría</t>
  </si>
  <si>
    <t>Estructura</t>
  </si>
  <si>
    <t>Familia</t>
  </si>
  <si>
    <t>Determinación</t>
  </si>
  <si>
    <t>Peso (g)</t>
  </si>
  <si>
    <t>Cantidad</t>
  </si>
  <si>
    <t>Notas</t>
  </si>
  <si>
    <t>Fecha</t>
  </si>
  <si>
    <t>Registrador</t>
  </si>
  <si>
    <t>Recinto 24</t>
  </si>
  <si>
    <t>013</t>
  </si>
  <si>
    <t>013-2</t>
  </si>
  <si>
    <t>1 de 1</t>
  </si>
  <si>
    <t>Ligera</t>
  </si>
  <si>
    <t>Sistemático</t>
  </si>
  <si>
    <t>&lt; 1L</t>
  </si>
  <si>
    <t>basural</t>
  </si>
  <si>
    <t>61 cm</t>
  </si>
  <si>
    <t>JVG</t>
  </si>
  <si>
    <t>27/7/2018</t>
  </si>
  <si>
    <t>semillas, quinoa, nuez- dry screen? starch, pollen, soil chemistry, phytolith</t>
  </si>
  <si>
    <t>SAK</t>
  </si>
  <si>
    <t>2/11/2018</t>
  </si>
  <si>
    <t>0.5 mm</t>
  </si>
  <si>
    <t>Vegetal</t>
  </si>
  <si>
    <t>Semilla</t>
  </si>
  <si>
    <t>ERV</t>
  </si>
  <si>
    <t>2 mm</t>
  </si>
  <si>
    <t>Animal</t>
  </si>
  <si>
    <t>Excremento</t>
  </si>
  <si>
    <t>Fragmento</t>
  </si>
  <si>
    <t>013-4</t>
  </si>
  <si>
    <t>5 L</t>
  </si>
  <si>
    <t>62 cm</t>
  </si>
  <si>
    <t>JVGM</t>
  </si>
  <si>
    <t>basural encima del piso con ceramica, semillas, y huesos</t>
  </si>
  <si>
    <t>8/10/2018</t>
  </si>
  <si>
    <t>4 mm</t>
  </si>
  <si>
    <t>Tallo</t>
  </si>
  <si>
    <t>Fragmento; 1 fragmento de carbón es cúpula quemada</t>
  </si>
  <si>
    <t>1 mm</t>
  </si>
  <si>
    <t>cf. Chenopodium quinoa</t>
  </si>
  <si>
    <r>
      <t xml:space="preserve">cf. </t>
    </r>
    <r>
      <rPr>
        <i/>
        <sz val="11"/>
        <color theme="1"/>
        <rFont val="Calibri"/>
        <family val="2"/>
        <scheme val="minor"/>
      </rPr>
      <t>C. quinoa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melanospermum</t>
    </r>
  </si>
  <si>
    <t>Malezas varias</t>
  </si>
  <si>
    <t>Fragmento; quemado</t>
  </si>
  <si>
    <t>Óseo</t>
  </si>
  <si>
    <t>Mammalia</t>
  </si>
  <si>
    <t>014</t>
  </si>
  <si>
    <t>014-6</t>
  </si>
  <si>
    <t>2018-069</t>
  </si>
  <si>
    <t>Zaranda (1/4 in)</t>
  </si>
  <si>
    <t>Judgemental</t>
  </si>
  <si>
    <t>piso</t>
  </si>
  <si>
    <t>20/8/2018</t>
  </si>
  <si>
    <t>Peach pit, fragments of botantical remains</t>
  </si>
  <si>
    <t>30/10/2018</t>
  </si>
  <si>
    <r>
      <rPr>
        <i/>
        <sz val="11"/>
        <color theme="1"/>
        <rFont val="Calibri"/>
        <family val="2"/>
        <scheme val="minor"/>
      </rPr>
      <t>Prunus</t>
    </r>
    <r>
      <rPr>
        <sz val="11"/>
        <color theme="1"/>
        <rFont val="Calibri"/>
        <family val="2"/>
        <scheme val="minor"/>
      </rPr>
      <t xml:space="preserve"> sp.</t>
    </r>
  </si>
  <si>
    <t>Fragmentado; 5 pedazos</t>
  </si>
  <si>
    <t>Bovidae</t>
  </si>
  <si>
    <t>Fruto</t>
  </si>
  <si>
    <t>Recinto 20</t>
  </si>
  <si>
    <t>015</t>
  </si>
  <si>
    <t>015-5</t>
  </si>
  <si>
    <t>2018-074</t>
  </si>
  <si>
    <t>relleno</t>
  </si>
  <si>
    <t>125 cm</t>
  </si>
  <si>
    <t>RP</t>
  </si>
  <si>
    <t>possible fragment of totora reed?</t>
  </si>
  <si>
    <t>Hoja</t>
  </si>
  <si>
    <t>Moderno; desechado por indicación de LMR</t>
  </si>
  <si>
    <t>016</t>
  </si>
  <si>
    <t>016-7</t>
  </si>
  <si>
    <t>2018-076</t>
  </si>
  <si>
    <t>77 cm</t>
  </si>
  <si>
    <t>JMS</t>
  </si>
  <si>
    <t>23/8/2018</t>
  </si>
  <si>
    <t>many fragments of unknown material</t>
  </si>
  <si>
    <t>Patio 5</t>
  </si>
  <si>
    <t>038</t>
  </si>
  <si>
    <t>038-4</t>
  </si>
  <si>
    <t>46 cm</t>
  </si>
  <si>
    <t>flotation; basural, muchos oseos animals</t>
  </si>
  <si>
    <t>10/10/2018</t>
  </si>
  <si>
    <t>039</t>
  </si>
  <si>
    <t>039-5</t>
  </si>
  <si>
    <t>1 de 2</t>
  </si>
  <si>
    <t>6 L</t>
  </si>
  <si>
    <t>52 cm</t>
  </si>
  <si>
    <t>NRA</t>
  </si>
  <si>
    <t xml:space="preserve">basural encima del piso  </t>
  </si>
  <si>
    <t>7/10/2018</t>
  </si>
  <si>
    <t xml:space="preserve">Vegetal </t>
  </si>
  <si>
    <t>Forraje; digerido; no quemado</t>
  </si>
  <si>
    <t>Artefacto</t>
  </si>
  <si>
    <t>Escoria</t>
  </si>
  <si>
    <t>2 de 2</t>
  </si>
  <si>
    <t>basural encima del piso</t>
  </si>
  <si>
    <t>11/10/2018</t>
  </si>
  <si>
    <r>
      <t xml:space="preserve">cf. </t>
    </r>
    <r>
      <rPr>
        <i/>
        <sz val="11"/>
        <color theme="1"/>
        <rFont val="Calibri"/>
        <family val="2"/>
        <scheme val="minor"/>
      </rPr>
      <t>Capra</t>
    </r>
    <r>
      <rPr>
        <sz val="11"/>
        <color theme="1"/>
        <rFont val="Calibri"/>
        <family val="2"/>
        <scheme val="minor"/>
      </rPr>
      <t xml:space="preserve"> sp.</t>
    </r>
  </si>
  <si>
    <t>Fragmento; podría ser de cabra</t>
  </si>
  <si>
    <t>Recinto 25</t>
  </si>
  <si>
    <t>041</t>
  </si>
  <si>
    <t>041-1</t>
  </si>
  <si>
    <t>124 cm</t>
  </si>
  <si>
    <t>superficie del uso;  lugar de relleno; compact area below the fill</t>
  </si>
  <si>
    <t>&lt;0.001</t>
  </si>
  <si>
    <t>VRH</t>
  </si>
  <si>
    <r>
      <rPr>
        <i/>
        <sz val="11"/>
        <color theme="1"/>
        <rFont val="Calibri"/>
        <family val="2"/>
        <scheme val="minor"/>
      </rPr>
      <t>Ovis</t>
    </r>
    <r>
      <rPr>
        <sz val="11"/>
        <color theme="1"/>
        <rFont val="Calibri"/>
        <family val="2"/>
        <scheme val="minor"/>
      </rPr>
      <t xml:space="preserve"> sp.</t>
    </r>
  </si>
  <si>
    <t>Fairly intact</t>
  </si>
  <si>
    <t>041-5</t>
  </si>
  <si>
    <t xml:space="preserve"> 1 de 1</t>
  </si>
  <si>
    <t>quema</t>
  </si>
  <si>
    <t>128 cm</t>
  </si>
  <si>
    <t>quema, ceniza, parte del superficie del fogon dentro de la "casa del cura"</t>
  </si>
  <si>
    <t>2 tipos</t>
  </si>
  <si>
    <r>
      <t xml:space="preserve">Mitad de testa; guardado en el mismo vial que </t>
    </r>
    <r>
      <rPr>
        <i/>
        <sz val="11"/>
        <color theme="1"/>
        <rFont val="Calibri"/>
        <family val="2"/>
        <scheme val="minor"/>
      </rPr>
      <t>Capsicum</t>
    </r>
    <r>
      <rPr>
        <sz val="11"/>
        <color theme="1"/>
        <rFont val="Calibri"/>
        <family val="2"/>
        <scheme val="minor"/>
      </rPr>
      <t xml:space="preserve"> sp. (2 mm)</t>
    </r>
  </si>
  <si>
    <t>Stored in same vial as capsicum sp. 2mm</t>
  </si>
  <si>
    <r>
      <t xml:space="preserve">cf. </t>
    </r>
    <r>
      <rPr>
        <i/>
        <sz val="11"/>
        <color theme="1"/>
        <rFont val="Calibri"/>
        <family val="2"/>
        <scheme val="minor"/>
      </rPr>
      <t>Echinopsis</t>
    </r>
    <r>
      <rPr>
        <sz val="11"/>
        <color theme="1"/>
        <rFont val="Calibri"/>
        <family val="2"/>
        <scheme val="minor"/>
      </rPr>
      <t xml:space="preserve"> sp.</t>
    </r>
  </si>
  <si>
    <t>042</t>
  </si>
  <si>
    <t>042-5</t>
  </si>
  <si>
    <t>55 cm</t>
  </si>
  <si>
    <t>JCHS</t>
  </si>
  <si>
    <t>basural arriba/encima del piso</t>
  </si>
  <si>
    <t>No se completó el análisis. Los viales presentes son del estudio hecho en Cayetano.</t>
  </si>
  <si>
    <t>Forraje</t>
  </si>
  <si>
    <t>13/10/2018</t>
  </si>
  <si>
    <t>042-6</t>
  </si>
  <si>
    <t>2018-158</t>
  </si>
  <si>
    <t>58 cm</t>
  </si>
  <si>
    <t>JCHS/NRA</t>
  </si>
  <si>
    <t>guinea pig excrement?</t>
  </si>
  <si>
    <t>Caviidae</t>
  </si>
  <si>
    <r>
      <rPr>
        <i/>
        <sz val="11"/>
        <color theme="1"/>
        <rFont val="Calibri"/>
        <family val="2"/>
        <scheme val="minor"/>
      </rPr>
      <t>Cavia</t>
    </r>
    <r>
      <rPr>
        <sz val="11"/>
        <color theme="1"/>
        <rFont val="Calibri"/>
        <family val="2"/>
        <scheme val="minor"/>
      </rPr>
      <t xml:space="preserve"> sp.</t>
    </r>
  </si>
  <si>
    <t>Quemado; cuy</t>
  </si>
  <si>
    <t>043</t>
  </si>
  <si>
    <t>043-2</t>
  </si>
  <si>
    <t>2 L</t>
  </si>
  <si>
    <t>fogon</t>
  </si>
  <si>
    <t>128- 133 cm</t>
  </si>
  <si>
    <t>primera parte del fogon oeste</t>
  </si>
  <si>
    <t>Cyprinodontidae</t>
  </si>
  <si>
    <r>
      <rPr>
        <i/>
        <sz val="11"/>
        <color theme="1"/>
        <rFont val="Calibri"/>
        <family val="2"/>
        <scheme val="minor"/>
      </rPr>
      <t>Orestias</t>
    </r>
    <r>
      <rPr>
        <sz val="11"/>
        <color theme="1"/>
        <rFont val="Calibri"/>
        <family val="2"/>
        <scheme val="minor"/>
      </rPr>
      <t xml:space="preserve"> sp.</t>
    </r>
  </si>
  <si>
    <t>Ispis? (vértebra)</t>
  </si>
  <si>
    <t>043-3</t>
  </si>
  <si>
    <t>133-147 cm</t>
  </si>
  <si>
    <t>segunda parte del fogon oeste</t>
  </si>
  <si>
    <t>Camelidae</t>
  </si>
  <si>
    <t>Fragmento; quemado; probable camelido</t>
  </si>
  <si>
    <t>Entera</t>
  </si>
  <si>
    <t>Recinto 5</t>
  </si>
  <si>
    <t>078</t>
  </si>
  <si>
    <t>078-3</t>
  </si>
  <si>
    <t>56 cm</t>
  </si>
  <si>
    <t>15/8/2018</t>
  </si>
  <si>
    <t>nivel de occupation</t>
  </si>
  <si>
    <t>+ un fragmento</t>
  </si>
  <si>
    <t>078-7</t>
  </si>
  <si>
    <t>2018-159</t>
  </si>
  <si>
    <t>burned possible seed or peel/shell</t>
  </si>
  <si>
    <t>089</t>
  </si>
  <si>
    <t>089-1</t>
  </si>
  <si>
    <t>17/8/2018</t>
  </si>
  <si>
    <t>nivel de occupacion</t>
  </si>
  <si>
    <t>Moderno</t>
  </si>
  <si>
    <t>101</t>
  </si>
  <si>
    <t>101-1</t>
  </si>
  <si>
    <t>38.5 cm</t>
  </si>
  <si>
    <r>
      <t xml:space="preserve">Clinkered; </t>
    </r>
    <r>
      <rPr>
        <sz val="11"/>
        <color theme="1"/>
        <rFont val="Calibri"/>
        <family val="2"/>
        <scheme val="minor"/>
      </rPr>
      <t>cf. Chenopodiacea</t>
    </r>
  </si>
  <si>
    <t>Forraje [embedded in excrement pellets]</t>
  </si>
  <si>
    <t>Clinkered</t>
  </si>
  <si>
    <t>38 cm</t>
  </si>
  <si>
    <r>
      <t xml:space="preserve">cf. </t>
    </r>
    <r>
      <rPr>
        <i/>
        <sz val="11"/>
        <rFont val="Calibri"/>
        <family val="2"/>
        <scheme val="minor"/>
      </rPr>
      <t>Capsicum</t>
    </r>
    <r>
      <rPr>
        <sz val="11"/>
        <rFont val="Calibri"/>
        <family val="2"/>
        <scheme val="minor"/>
      </rPr>
      <t xml:space="preserve"> sp.</t>
    </r>
  </si>
  <si>
    <t>Forraje; digerido</t>
  </si>
  <si>
    <t>103</t>
  </si>
  <si>
    <t>103-1</t>
  </si>
  <si>
    <t>47 cm</t>
  </si>
  <si>
    <t>21/8/2018</t>
  </si>
  <si>
    <t>Encima del piso de piedras, y dentro de las piedras</t>
  </si>
  <si>
    <r>
      <t>Clinkered</t>
    </r>
    <r>
      <rPr>
        <i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cf. </t>
    </r>
    <r>
      <rPr>
        <i/>
        <sz val="11"/>
        <color theme="1"/>
        <rFont val="Calibri"/>
        <family val="2"/>
        <scheme val="minor"/>
      </rPr>
      <t>C. quinoa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melanospermum</t>
    </r>
  </si>
  <si>
    <t>103-6</t>
  </si>
  <si>
    <t>2018-160</t>
  </si>
  <si>
    <t>53 cm</t>
  </si>
  <si>
    <t>long diagonal fragment</t>
  </si>
  <si>
    <t>Recinto 10</t>
  </si>
  <si>
    <t>104</t>
  </si>
  <si>
    <t>104-3</t>
  </si>
  <si>
    <t>2018-227</t>
  </si>
  <si>
    <t>70 cm</t>
  </si>
  <si>
    <t>camelid excrement?</t>
  </si>
  <si>
    <t>116</t>
  </si>
  <si>
    <t>116-2</t>
  </si>
  <si>
    <t>mismio nivel que piso, encima del piso</t>
  </si>
  <si>
    <t>124</t>
  </si>
  <si>
    <t>124-3</t>
  </si>
  <si>
    <t>66 cm</t>
  </si>
  <si>
    <t xml:space="preserve">JCHS  </t>
  </si>
  <si>
    <t>27/8/2018</t>
  </si>
  <si>
    <t>encima y abajo del piso</t>
  </si>
  <si>
    <t>150</t>
  </si>
  <si>
    <t>150-3</t>
  </si>
  <si>
    <t>30/8/2018</t>
  </si>
  <si>
    <t>cf. Mamífero grande</t>
  </si>
  <si>
    <t>Pellet?</t>
  </si>
  <si>
    <t>Patio 4</t>
  </si>
  <si>
    <t>160</t>
  </si>
  <si>
    <t>160-4</t>
  </si>
  <si>
    <t>horno</t>
  </si>
  <si>
    <t>45 cm</t>
  </si>
  <si>
    <t>horno/quema/ceniza en patio 4</t>
  </si>
  <si>
    <t>3/9/2018</t>
  </si>
  <si>
    <t>Fragmento; quemado; roedor</t>
  </si>
  <si>
    <t>Leporidae</t>
  </si>
  <si>
    <t>cf. Oryctolagus cuniculus</t>
  </si>
  <si>
    <t>Fragmento; quemado; conejo?</t>
  </si>
  <si>
    <t>165</t>
  </si>
  <si>
    <t>165-5</t>
  </si>
  <si>
    <t>2018-342</t>
  </si>
  <si>
    <t>30 cm</t>
  </si>
  <si>
    <t>Burned wood and poop</t>
  </si>
  <si>
    <t>Fragmento; oveja; quemado</t>
  </si>
  <si>
    <t>169</t>
  </si>
  <si>
    <t>169-1</t>
  </si>
  <si>
    <t>42 cm</t>
  </si>
  <si>
    <t>basural de patio 5 (2 bolsas)</t>
  </si>
  <si>
    <t>Maleza</t>
  </si>
  <si>
    <t>Moderno; fragmento</t>
  </si>
  <si>
    <t>Fragmento; 5 quemados y 7 sin quemar</t>
  </si>
  <si>
    <t>Mineral</t>
  </si>
  <si>
    <t>169-5</t>
  </si>
  <si>
    <t>2018-344</t>
  </si>
  <si>
    <t>50 cm</t>
  </si>
  <si>
    <t>3 burned fragments - alpaca excrement?</t>
  </si>
  <si>
    <t>Recinto 17</t>
  </si>
  <si>
    <t>173</t>
  </si>
  <si>
    <t>173-7</t>
  </si>
  <si>
    <t>89 cm</t>
  </si>
  <si>
    <t>Nivel de occupacion?</t>
  </si>
  <si>
    <t>Recinto17</t>
  </si>
  <si>
    <t>173-8</t>
  </si>
  <si>
    <t>2018-353</t>
  </si>
  <si>
    <t>relleno y horno</t>
  </si>
  <si>
    <t>many burned fragments - possibly of camelid excrement</t>
  </si>
  <si>
    <t>178</t>
  </si>
  <si>
    <t>178-4</t>
  </si>
  <si>
    <t>base de basural con ceniza (2 bolsas)</t>
  </si>
  <si>
    <t>Quemado</t>
  </si>
  <si>
    <r>
      <t xml:space="preserve">Quemado; cf. </t>
    </r>
    <r>
      <rPr>
        <i/>
        <sz val="11"/>
        <color theme="1"/>
        <rFont val="Calibri"/>
        <family val="2"/>
        <scheme val="minor"/>
      </rPr>
      <t>C. quinoa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melanospermum</t>
    </r>
  </si>
  <si>
    <t>Fragmento de testa; quemado</t>
  </si>
  <si>
    <t>Fragmento; incluye 2 fragmentos de diente</t>
  </si>
  <si>
    <t>178-7</t>
  </si>
  <si>
    <t>2018-360</t>
  </si>
  <si>
    <t>burned excrement - possibly camelid</t>
  </si>
  <si>
    <t>179</t>
  </si>
  <si>
    <t>179-1</t>
  </si>
  <si>
    <t>2018-361</t>
  </si>
  <si>
    <t>Recinto 27</t>
  </si>
  <si>
    <t>181</t>
  </si>
  <si>
    <t>181-3</t>
  </si>
  <si>
    <t>2018-362</t>
  </si>
  <si>
    <t>ofrenda?</t>
  </si>
  <si>
    <t>76 cm</t>
  </si>
  <si>
    <t>KWH</t>
  </si>
  <si>
    <t>lots of fragments of wood</t>
  </si>
  <si>
    <t>Fragmento de barro con impronta de totora</t>
  </si>
  <si>
    <t>187</t>
  </si>
  <si>
    <t>187-6</t>
  </si>
  <si>
    <t>2018-366</t>
  </si>
  <si>
    <t>44 cm</t>
  </si>
  <si>
    <t>guinea pig or camelid excrement?</t>
  </si>
  <si>
    <t>200</t>
  </si>
  <si>
    <t>200-4</t>
  </si>
  <si>
    <t>2018-375</t>
  </si>
  <si>
    <t>203</t>
  </si>
  <si>
    <t>203-6</t>
  </si>
  <si>
    <t>2018-376</t>
  </si>
  <si>
    <t>60 cm</t>
  </si>
  <si>
    <t>8 fragments, 3 of them whole, of possible camelid excrement</t>
  </si>
  <si>
    <t>209</t>
  </si>
  <si>
    <t>209-8</t>
  </si>
  <si>
    <t>2018-383</t>
  </si>
  <si>
    <t xml:space="preserve">    13/9/2018</t>
  </si>
  <si>
    <t>small piece of burned stick or twig</t>
  </si>
  <si>
    <t>213</t>
  </si>
  <si>
    <t>213-2</t>
  </si>
  <si>
    <t>37 cm</t>
  </si>
  <si>
    <t>RSA</t>
  </si>
  <si>
    <t>13/9/2018</t>
  </si>
  <si>
    <t>base de basural (2 bolsas)</t>
  </si>
  <si>
    <t>+++</t>
  </si>
  <si>
    <t>Abundante excremento de roedor en la muestra</t>
  </si>
  <si>
    <t>214</t>
  </si>
  <si>
    <t>214-4</t>
  </si>
  <si>
    <t>138 cm</t>
  </si>
  <si>
    <t>14/9/2018</t>
  </si>
  <si>
    <t>cerca del piso y fogon - 2 bolsas</t>
  </si>
  <si>
    <t>230</t>
  </si>
  <si>
    <t>230-7</t>
  </si>
  <si>
    <t>2018-467</t>
  </si>
  <si>
    <t>SS/RFA</t>
  </si>
  <si>
    <t>19/9/2018</t>
  </si>
  <si>
    <t>Condition</t>
  </si>
  <si>
    <t>Quality</t>
  </si>
  <si>
    <t>Fragmentation</t>
  </si>
  <si>
    <t>Firing conditions</t>
  </si>
  <si>
    <t>Iniciles de Proc.</t>
  </si>
  <si>
    <t>Vol</t>
  </si>
  <si>
    <t>Peso</t>
  </si>
  <si>
    <t>%</t>
  </si>
  <si>
    <t>4mm</t>
  </si>
  <si>
    <t>2mm</t>
  </si>
  <si>
    <t>1mm</t>
  </si>
  <si>
    <t>0.5mm</t>
  </si>
  <si>
    <t>&lt;0.5mm</t>
  </si>
  <si>
    <t>Scan</t>
  </si>
  <si>
    <t>Flot</t>
  </si>
  <si>
    <t>&lt;1mm</t>
  </si>
  <si>
    <t>&lt;1</t>
  </si>
  <si>
    <t>&lt;2mm</t>
  </si>
  <si>
    <t>Zaranda</t>
  </si>
  <si>
    <t>Box N°</t>
  </si>
  <si>
    <t>Photo N°</t>
  </si>
  <si>
    <t>Sample N°</t>
  </si>
  <si>
    <t>Bag N°</t>
  </si>
  <si>
    <t>Heavy Float N°</t>
  </si>
  <si>
    <t>Recinto/ Patio</t>
  </si>
  <si>
    <t>U.E.</t>
  </si>
  <si>
    <t>Cuad.</t>
  </si>
  <si>
    <t>Material</t>
  </si>
  <si>
    <t>Bag _of_</t>
  </si>
  <si>
    <t>Screen Size (mm)</t>
  </si>
  <si>
    <t>Total Bag Count</t>
  </si>
  <si>
    <t>Total Weight (g.)</t>
  </si>
  <si>
    <t>Proc. Initials</t>
  </si>
  <si>
    <t>Proc. Date</t>
  </si>
  <si>
    <t>Analysts'  Initials</t>
  </si>
  <si>
    <t>Date analyzed</t>
  </si>
  <si>
    <t>Type</t>
  </si>
  <si>
    <t>Class</t>
  </si>
  <si>
    <t>Species</t>
  </si>
  <si>
    <t>Element</t>
  </si>
  <si>
    <t>Portion</t>
  </si>
  <si>
    <t>Color/Material</t>
  </si>
  <si>
    <t>Description</t>
  </si>
  <si>
    <t>Burning</t>
  </si>
  <si>
    <t>Measurments</t>
  </si>
  <si>
    <t>Indiv. Count</t>
  </si>
  <si>
    <t>Indiv. Weight (g)</t>
  </si>
  <si>
    <t>Comments/Observations</t>
  </si>
  <si>
    <t>Botanico</t>
  </si>
  <si>
    <t>SS</t>
  </si>
  <si>
    <t>16/11/2018</t>
  </si>
  <si>
    <t>Botanical</t>
  </si>
  <si>
    <t>grass</t>
  </si>
  <si>
    <t>fragments</t>
  </si>
  <si>
    <t>collection of grass or uid bontanical material</t>
  </si>
  <si>
    <t>2018-51-52</t>
  </si>
  <si>
    <t>152-2</t>
  </si>
  <si>
    <t>OCHA</t>
  </si>
  <si>
    <t>18/10/2018</t>
  </si>
  <si>
    <t>28/11/2018</t>
  </si>
  <si>
    <t>grass?</t>
  </si>
  <si>
    <t>piece of grass or reed</t>
  </si>
  <si>
    <t>19/10/2018</t>
  </si>
  <si>
    <t>coprolite</t>
  </si>
  <si>
    <t>camelid?</t>
  </si>
  <si>
    <t>fragments of coprolite</t>
  </si>
  <si>
    <t xml:space="preserve">black </t>
  </si>
  <si>
    <t>burned camelid poop</t>
  </si>
  <si>
    <t>2018-95-97</t>
  </si>
  <si>
    <t>Seed</t>
  </si>
  <si>
    <t>aji amarrillo</t>
  </si>
  <si>
    <t>burned chili papper seed</t>
  </si>
  <si>
    <t>complete</t>
  </si>
  <si>
    <t>burned chili pepper seed (large)</t>
  </si>
  <si>
    <t>black (1)</t>
  </si>
  <si>
    <t>chili pepper (ID'ed by Katie Chiou)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</si>
</sst>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d\-mmm\-yy;@"/>
    <numFmt numFmtId="165" formatCode="0.000"/>
    <numFmt numFmtId="166" formatCode="0.0"/>
    <numFmt numFmtId="167" formatCode="00"/>
    <numFmt numFmtId="168" formatCode="000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1" xfId="0" quotePrefix="1" applyFont="1" applyBorder="1"/>
    <xf numFmtId="0" fontId="2" fillId="0" borderId="1" xfId="0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right"/>
    </xf>
    <xf numFmtId="0" fontId="3" fillId="3" borderId="1" xfId="0" applyFont="1" applyFill="1" applyBorder="1"/>
    <xf numFmtId="49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9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right"/>
    </xf>
    <xf numFmtId="0" fontId="0" fillId="3" borderId="0" xfId="0" applyFill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quotePrefix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49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3" borderId="1" xfId="0" quotePrefix="1" applyFill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5" fontId="7" fillId="0" borderId="0" xfId="0" applyNumberFormat="1" applyFont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5" borderId="1" xfId="0" applyFont="1" applyFill="1" applyBorder="1"/>
    <xf numFmtId="0" fontId="0" fillId="0" borderId="1" xfId="0" quotePrefix="1" applyBorder="1"/>
    <xf numFmtId="0" fontId="0" fillId="0" borderId="0" xfId="0" pivotButton="1"/>
    <xf numFmtId="0" fontId="5" fillId="0" borderId="20" xfId="0" applyFont="1" applyBorder="1" applyAlignment="1">
      <alignment horizontal="left"/>
    </xf>
    <xf numFmtId="0" fontId="5" fillId="0" borderId="20" xfId="0" applyFont="1" applyBorder="1"/>
    <xf numFmtId="0" fontId="0" fillId="0" borderId="21" xfId="0" applyBorder="1"/>
    <xf numFmtId="0" fontId="5" fillId="5" borderId="18" xfId="0" applyFont="1" applyFill="1" applyBorder="1"/>
    <xf numFmtId="0" fontId="0" fillId="0" borderId="18" xfId="0" applyBorder="1"/>
    <xf numFmtId="0" fontId="10" fillId="5" borderId="21" xfId="0" applyFont="1" applyFill="1" applyBorder="1" applyAlignment="1">
      <alignment horizontal="center" vertical="center" wrapText="1"/>
    </xf>
    <xf numFmtId="0" fontId="5" fillId="5" borderId="21" xfId="0" applyFont="1" applyFill="1" applyBorder="1"/>
    <xf numFmtId="0" fontId="5" fillId="0" borderId="0" xfId="0" applyFont="1"/>
    <xf numFmtId="0" fontId="10" fillId="5" borderId="1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textRotation="90"/>
    </xf>
    <xf numFmtId="0" fontId="11" fillId="0" borderId="17" xfId="0" applyFont="1" applyBorder="1" applyAlignment="1">
      <alignment horizontal="left" textRotation="90"/>
    </xf>
    <xf numFmtId="0" fontId="5" fillId="0" borderId="0" xfId="0" applyFont="1" applyAlignment="1">
      <alignment horizontal="left" textRotation="90"/>
    </xf>
    <xf numFmtId="0" fontId="11" fillId="0" borderId="0" xfId="0" applyFont="1" applyAlignment="1">
      <alignment horizontal="left" textRotation="90"/>
    </xf>
    <xf numFmtId="0" fontId="5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textRotation="90"/>
    </xf>
    <xf numFmtId="0" fontId="0" fillId="0" borderId="28" xfId="0" applyBorder="1" applyAlignment="1">
      <alignment horizontal="center"/>
    </xf>
    <xf numFmtId="0" fontId="5" fillId="0" borderId="27" xfId="0" applyFont="1" applyBorder="1"/>
    <xf numFmtId="0" fontId="5" fillId="0" borderId="29" xfId="0" applyFont="1" applyBorder="1"/>
    <xf numFmtId="166" fontId="5" fillId="0" borderId="17" xfId="0" applyNumberFormat="1" applyFont="1" applyBorder="1"/>
    <xf numFmtId="166" fontId="5" fillId="0" borderId="29" xfId="0" applyNumberFormat="1" applyFont="1" applyBorder="1"/>
    <xf numFmtId="0" fontId="13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26" xfId="0" applyBorder="1"/>
    <xf numFmtId="0" fontId="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32" xfId="0" applyBorder="1"/>
    <xf numFmtId="0" fontId="5" fillId="0" borderId="26" xfId="0" applyFont="1" applyBorder="1"/>
    <xf numFmtId="0" fontId="5" fillId="0" borderId="26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5" fillId="0" borderId="32" xfId="0" applyFont="1" applyBorder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0" fontId="13" fillId="0" borderId="27" xfId="0" applyFont="1" applyBorder="1"/>
    <xf numFmtId="0" fontId="15" fillId="0" borderId="0" xfId="0" applyFont="1" applyAlignment="1">
      <alignment horizontal="left"/>
    </xf>
    <xf numFmtId="166" fontId="13" fillId="0" borderId="0" xfId="0" applyNumberFormat="1" applyFont="1" applyAlignment="1">
      <alignment horizontal="center" vertical="center"/>
    </xf>
    <xf numFmtId="166" fontId="13" fillId="0" borderId="17" xfId="0" applyNumberFormat="1" applyFont="1" applyBorder="1" applyAlignment="1">
      <alignment horizontal="center" vertical="center"/>
    </xf>
    <xf numFmtId="166" fontId="13" fillId="0" borderId="27" xfId="0" applyNumberFormat="1" applyFont="1" applyBorder="1" applyAlignment="1">
      <alignment horizontal="center" vertical="center"/>
    </xf>
    <xf numFmtId="166" fontId="13" fillId="0" borderId="29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167" fontId="16" fillId="0" borderId="35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49" fontId="16" fillId="7" borderId="35" xfId="0" applyNumberFormat="1" applyFont="1" applyFill="1" applyBorder="1" applyAlignment="1">
      <alignment horizontal="center" vertical="center" wrapText="1"/>
    </xf>
    <xf numFmtId="168" fontId="16" fillId="7" borderId="35" xfId="0" applyNumberFormat="1" applyFont="1" applyFill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/>
    </xf>
    <xf numFmtId="2" fontId="13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/>
    <xf numFmtId="0" fontId="5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left" textRotation="90"/>
    </xf>
    <xf numFmtId="0" fontId="20" fillId="8" borderId="1" xfId="0" applyFont="1" applyFill="1" applyBorder="1" applyAlignment="1">
      <alignment horizontal="left" textRotation="90"/>
    </xf>
    <xf numFmtId="0" fontId="19" fillId="8" borderId="1" xfId="0" applyFont="1" applyFill="1" applyBorder="1" applyAlignment="1">
      <alignment horizontal="center" textRotation="90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 Taxa at</a:t>
            </a:r>
            <a:r>
              <a:rPr lang="en-US" baseline="0"/>
              <a:t> Trapiche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Counts!$B$3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Counts!$A$4:$A$15</c:f>
              <c:strCache>
                <c:ptCount val="12"/>
                <c:pt idx="0">
                  <c:v>Quinoa</c:v>
                </c:pt>
                <c:pt idx="1">
                  <c:v>Chile</c:v>
                </c:pt>
                <c:pt idx="2">
                  <c:v>Peach</c:v>
                </c:pt>
                <c:pt idx="3">
                  <c:v>Grapes</c:v>
                </c:pt>
                <c:pt idx="4">
                  <c:v>Grass</c:v>
                </c:pt>
                <c:pt idx="5">
                  <c:v>Cactus</c:v>
                </c:pt>
                <c:pt idx="6">
                  <c:v>Mallow</c:v>
                </c:pt>
                <c:pt idx="7">
                  <c:v>Oxalis</c:v>
                </c:pt>
                <c:pt idx="8">
                  <c:v>Purslane</c:v>
                </c:pt>
                <c:pt idx="9">
                  <c:v>Sedges/rushes</c:v>
                </c:pt>
                <c:pt idx="10">
                  <c:v>Seepweed</c:v>
                </c:pt>
                <c:pt idx="11">
                  <c:v>Gourd</c:v>
                </c:pt>
              </c:strCache>
            </c:strRef>
          </c:cat>
          <c:val>
            <c:numRef>
              <c:f>Counts!$B$4:$B$15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13</c:v>
                </c:pt>
                <c:pt idx="5">
                  <c:v>17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16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C6-4428-9E6B-5E663CD57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618112"/>
        <c:axId val="173731776"/>
      </c:barChart>
      <c:catAx>
        <c:axId val="21461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31776"/>
        <c:crosses val="autoZero"/>
        <c:auto val="1"/>
        <c:lblAlgn val="ctr"/>
        <c:lblOffset val="100"/>
        <c:noMultiLvlLbl val="0"/>
      </c:catAx>
      <c:valAx>
        <c:axId val="17373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1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 Taxa Percentages by Sector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Counts!$D$4</c:f>
              <c:strCache>
                <c:ptCount val="1"/>
                <c:pt idx="0">
                  <c:v>Quinoa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Counts!$E$4:$G$4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8-4DEB-A61C-E2310038C23B}"/>
            </c:ext>
          </c:extLst>
        </c:ser>
        <c:ser>
          <c:idx val="1"/>
          <c:order val="1"/>
          <c:tx>
            <c:strRef>
              <c:f>Counts!$D$5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Counts!$E$5:$G$5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A8-4DEB-A61C-E2310038C23B}"/>
            </c:ext>
          </c:extLst>
        </c:ser>
        <c:ser>
          <c:idx val="2"/>
          <c:order val="2"/>
          <c:tx>
            <c:strRef>
              <c:f>Counts!$D$6</c:f>
              <c:strCache>
                <c:ptCount val="1"/>
                <c:pt idx="0">
                  <c:v>Peach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Counts!$E$6:$G$6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A8-4DEB-A61C-E2310038C23B}"/>
            </c:ext>
          </c:extLst>
        </c:ser>
        <c:ser>
          <c:idx val="3"/>
          <c:order val="3"/>
          <c:tx>
            <c:strRef>
              <c:f>Counts!$D$7</c:f>
              <c:strCache>
                <c:ptCount val="1"/>
                <c:pt idx="0">
                  <c:v>Grapes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Counts!$E$7:$G$7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0A8-4DEB-A61C-E2310038C23B}"/>
            </c:ext>
          </c:extLst>
        </c:ser>
        <c:ser>
          <c:idx val="4"/>
          <c:order val="4"/>
          <c:tx>
            <c:strRef>
              <c:f>Counts!$D$8</c:f>
              <c:strCache>
                <c:ptCount val="1"/>
                <c:pt idx="0">
                  <c:v>Grass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Counts!$E$8:$G$8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0A8-4DEB-A61C-E2310038C23B}"/>
            </c:ext>
          </c:extLst>
        </c:ser>
        <c:ser>
          <c:idx val="5"/>
          <c:order val="5"/>
          <c:tx>
            <c:strRef>
              <c:f>Counts!$D$9</c:f>
              <c:strCache>
                <c:ptCount val="1"/>
                <c:pt idx="0">
                  <c:v>Cactus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Counts!$E$9:$G$9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0A8-4DEB-A61C-E2310038C23B}"/>
            </c:ext>
          </c:extLst>
        </c:ser>
        <c:ser>
          <c:idx val="6"/>
          <c:order val="6"/>
          <c:tx>
            <c:strRef>
              <c:f>Counts!$D$10</c:f>
              <c:strCache>
                <c:ptCount val="1"/>
                <c:pt idx="0">
                  <c:v>Mallow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Counts!$E$10:$G$10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0A8-4DEB-A61C-E2310038C23B}"/>
            </c:ext>
          </c:extLst>
        </c:ser>
        <c:ser>
          <c:idx val="7"/>
          <c:order val="7"/>
          <c:tx>
            <c:strRef>
              <c:f>Counts!$D$11</c:f>
              <c:strCache>
                <c:ptCount val="1"/>
                <c:pt idx="0">
                  <c:v>Oxalis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Counts!$E$11:$G$11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0A8-4DEB-A61C-E2310038C23B}"/>
            </c:ext>
          </c:extLst>
        </c:ser>
        <c:ser>
          <c:idx val="8"/>
          <c:order val="8"/>
          <c:tx>
            <c:strRef>
              <c:f>Counts!$D$12</c:f>
              <c:strCache>
                <c:ptCount val="1"/>
                <c:pt idx="0">
                  <c:v>Purslane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Counts!$E$12:$G$12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0A8-4DEB-A61C-E2310038C23B}"/>
            </c:ext>
          </c:extLst>
        </c:ser>
        <c:ser>
          <c:idx val="9"/>
          <c:order val="9"/>
          <c:tx>
            <c:strRef>
              <c:f>Counts!$D$13</c:f>
              <c:strCache>
                <c:ptCount val="1"/>
                <c:pt idx="0">
                  <c:v>Sedges/rushes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Counts!$E$13:$G$13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0A8-4DEB-A61C-E2310038C23B}"/>
            </c:ext>
          </c:extLst>
        </c:ser>
        <c:ser>
          <c:idx val="10"/>
          <c:order val="10"/>
          <c:tx>
            <c:strRef>
              <c:f>Counts!$D$14</c:f>
              <c:strCache>
                <c:ptCount val="1"/>
                <c:pt idx="0">
                  <c:v>Seepweed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Counts!$E$14:$G$14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0A8-4DEB-A61C-E2310038C23B}"/>
            </c:ext>
          </c:extLst>
        </c:ser>
        <c:ser>
          <c:idx val="11"/>
          <c:order val="11"/>
          <c:tx>
            <c:strRef>
              <c:f>Counts!$D$15</c:f>
              <c:strCache>
                <c:ptCount val="1"/>
                <c:pt idx="0">
                  <c:v>Gourd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Counts!$E$3:$G$3</c:f>
              <c:strCache>
                <c:ptCount val="3"/>
                <c:pt idx="0">
                  <c:v>Sector C</c:v>
                </c:pt>
                <c:pt idx="1">
                  <c:v>Sector B</c:v>
                </c:pt>
                <c:pt idx="2">
                  <c:v>Sector A</c:v>
                </c:pt>
              </c:strCache>
            </c:strRef>
          </c:cat>
          <c:val>
            <c:numRef>
              <c:f>Counts!$E$15:$G$15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0A8-4DEB-A61C-E2310038C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621184"/>
        <c:axId val="173733504"/>
      </c:barChart>
      <c:catAx>
        <c:axId val="21462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33504"/>
        <c:crosses val="autoZero"/>
        <c:auto val="1"/>
        <c:lblAlgn val="ctr"/>
        <c:lblOffset val="100"/>
        <c:noMultiLvlLbl val="0"/>
      </c:catAx>
      <c:valAx>
        <c:axId val="17373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62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Plant</a:t>
            </a:r>
            <a:r>
              <a:rPr lang="en-US" baseline="0">
                <a:solidFill>
                  <a:sysClr val="windowText" lastClr="000000"/>
                </a:solidFill>
              </a:rPr>
              <a:t> Use at Trapiche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344930008748907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752668416447946"/>
          <c:y val="0.14492053076698747"/>
          <c:w val="0.43327996500437443"/>
          <c:h val="0.722133275007290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27-4401-AD7C-95B7557169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27-4401-AD7C-95B7557169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27-4401-AD7C-95B7557169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27-4401-AD7C-95B7557169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27-4401-AD7C-95B7557169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27-4401-AD7C-95B7557169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Counts!$D$22:$D$27</c:f>
              <c:strCache>
                <c:ptCount val="6"/>
                <c:pt idx="0">
                  <c:v>Staple</c:v>
                </c:pt>
                <c:pt idx="1">
                  <c:v>Spice</c:v>
                </c:pt>
                <c:pt idx="2">
                  <c:v>Fruit</c:v>
                </c:pt>
                <c:pt idx="3">
                  <c:v>Edible Wild</c:v>
                </c:pt>
                <c:pt idx="4">
                  <c:v>Wild</c:v>
                </c:pt>
                <c:pt idx="5">
                  <c:v>Industrial</c:v>
                </c:pt>
              </c:strCache>
            </c:strRef>
          </c:cat>
          <c:val>
            <c:numRef>
              <c:f>Counts!$E$22:$E$27</c:f>
              <c:numCache>
                <c:formatCode>General</c:formatCode>
                <c:ptCount val="6"/>
                <c:pt idx="0">
                  <c:v>15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52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52-416D-8A1F-CC6CA3BBA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549275</xdr:colOff>
      <xdr:row>2</xdr:row>
      <xdr:rowOff>63500</xdr:rowOff>
    </xdr:from>
    <xdr:to>
      <xdr:col>17</xdr:col>
      <xdr:colOff>473075</xdr:colOff>
      <xdr:row>17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824E6D05-31CD-4C60-BC43-D7C3C53AD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536575</xdr:colOff>
      <xdr:row>17</xdr:row>
      <xdr:rowOff>139700</xdr:rowOff>
    </xdr:from>
    <xdr:to>
      <xdr:col>17</xdr:col>
      <xdr:colOff>460375</xdr:colOff>
      <xdr:row>32</xdr:row>
      <xdr:rowOff>120650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98BE1F45-B58A-4141-A25D-B15BE95A5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746125</xdr:colOff>
      <xdr:row>31</xdr:row>
      <xdr:rowOff>158750</xdr:rowOff>
    </xdr:from>
    <xdr:to>
      <xdr:col>8</xdr:col>
      <xdr:colOff>257175</xdr:colOff>
      <xdr:row>46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9E1EBE9-B19D-4134-B374-878CBD8BC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noz Rojas, Lizette Alda" id="{3B43B433-3B12-4A43-BB16-9D7FC7F1E94B}" userId="S::LAM136@pitt.edu::a5f492f3-a450-4f41-9cce-6997f30294b8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rah" refreshedDate="43805.618682870372" createdVersion="6" refreshedVersion="6" minRefreshableVersion="3" recordCount="225">
  <cacheSource type="worksheet">
    <worksheetSource ref="A3:AF228" sheet="Raw_Data"/>
  </cacheSource>
  <cacheFields count="32">
    <cacheField name="Orden" numFmtId="0">
      <sharedItems containsSemiMixedTypes="0" containsString="0" containsNumber="1" containsInteger="1" minValue="1" maxValue="50"/>
    </cacheField>
    <cacheField name="Muestra #" numFmtId="0">
      <sharedItems containsSemiMixedTypes="0" containsString="0" containsNumber="1" containsInteger="1" minValue="1" maxValue="119" count="50">
        <n v="12"/>
        <n v="27"/>
        <n v="38"/>
        <n v="41"/>
        <n v="50"/>
        <n v="85"/>
        <n v="87"/>
        <n v="109"/>
        <n v="110"/>
        <n v="3"/>
        <n v="25"/>
        <n v="58"/>
        <n v="59"/>
        <n v="66"/>
        <n v="83"/>
        <n v="93"/>
        <n v="101"/>
        <n v="105"/>
        <n v="112"/>
        <n v="102"/>
        <n v="103"/>
        <n v="104"/>
        <n v="106"/>
        <n v="107"/>
        <n v="108"/>
        <n v="111"/>
        <n v="113"/>
        <n v="114"/>
        <n v="115"/>
        <n v="116"/>
        <n v="117"/>
        <n v="118"/>
        <n v="119"/>
        <n v="1"/>
        <n v="2"/>
        <n v="7"/>
        <n v="15"/>
        <n v="39"/>
        <n v="51"/>
        <n v="52"/>
        <n v="55"/>
        <n v="57"/>
        <n v="35"/>
        <n v="68"/>
        <n v="74"/>
        <n v="37"/>
        <n v="46"/>
        <n v="63"/>
        <n v="89"/>
        <n v="88"/>
      </sharedItems>
    </cacheField>
    <cacheField name="Sector" numFmtId="0">
      <sharedItems count="3">
        <s v="C"/>
        <s v="B"/>
        <s v="A"/>
      </sharedItems>
    </cacheField>
    <cacheField name="Recinto/Patio" numFmtId="0">
      <sharedItems count="10">
        <s v="Patio 5"/>
        <s v="Recinto 24"/>
        <s v="Recinto 20"/>
        <s v="Recinto 5"/>
        <s v="Recinto 10"/>
        <s v="Recinto17"/>
        <s v="Recinto 17"/>
        <s v="Recinto 27"/>
        <s v="Recinto 25"/>
        <s v="Patio 4"/>
      </sharedItems>
    </cacheField>
    <cacheField name="Unidad" numFmtId="0">
      <sharedItems containsSemiMixedTypes="0" containsString="0" containsNumber="1" containsInteger="1" minValue="8" maxValue="25" count="10">
        <n v="23"/>
        <n v="25"/>
        <n v="19"/>
        <n v="17"/>
        <n v="11"/>
        <n v="12"/>
        <n v="14"/>
        <n v="21"/>
        <n v="24"/>
        <n v="8"/>
      </sharedItems>
    </cacheField>
    <cacheField name="Cuad" numFmtId="0">
      <sharedItems containsMixedTypes="1" containsNumber="1" containsInteger="1" minValue="1" maxValue="3"/>
    </cacheField>
    <cacheField name="Locus" numFmtId="49">
      <sharedItems/>
    </cacheField>
    <cacheField name="Bolsa N°" numFmtId="0">
      <sharedItems/>
    </cacheField>
    <cacheField name="Inventario #" numFmtId="0">
      <sharedItems/>
    </cacheField>
    <cacheField name="Bolsa _ de _" numFmtId="0">
      <sharedItems/>
    </cacheField>
    <cacheField name="Tipo de fraccion" numFmtId="0">
      <sharedItems/>
    </cacheField>
    <cacheField name="Tipo de muestra" numFmtId="0">
      <sharedItems/>
    </cacheField>
    <cacheField name="Volumen (L)" numFmtId="0">
      <sharedItems/>
    </cacheField>
    <cacheField name="Peso (g) " numFmtId="4">
      <sharedItems containsSemiMixedTypes="0" containsString="0" containsNumber="1" minValue="0.02" maxValue="27.13"/>
    </cacheField>
    <cacheField name="Contexto" numFmtId="0">
      <sharedItems/>
    </cacheField>
    <cacheField name="Profundidad (b.d.)" numFmtId="0">
      <sharedItems/>
    </cacheField>
    <cacheField name="Inciales de Rec." numFmtId="0">
      <sharedItems/>
    </cacheField>
    <cacheField name="Fecha de Rec." numFmtId="0">
      <sharedItems containsDate="1" containsMixedTypes="1" minDate="2018-03-09T00:00:00" maxDate="2018-12-10T00:00:00"/>
    </cacheField>
    <cacheField name="Observaciones" numFmtId="0">
      <sharedItems/>
    </cacheField>
    <cacheField name="Iniciales de Proc." numFmtId="0">
      <sharedItems/>
    </cacheField>
    <cacheField name="Fecha de Proc." numFmtId="0">
      <sharedItems containsDate="1" containsMixedTypes="1" minDate="2018-08-10T00:00:00" maxDate="2018-10-11T00:00:00"/>
    </cacheField>
    <cacheField name=" Fracción" numFmtId="0">
      <sharedItems/>
    </cacheField>
    <cacheField name="Categoría" numFmtId="0">
      <sharedItems/>
    </cacheField>
    <cacheField name="Estructura" numFmtId="0">
      <sharedItems/>
    </cacheField>
    <cacheField name="Familia" numFmtId="0">
      <sharedItems count="20">
        <s v="-"/>
        <s v="Poaceae"/>
        <s v="Vitaceae"/>
        <s v="Cyperaceae "/>
        <s v="Amaranthaceae"/>
        <s v="Cactaceae"/>
        <s v="Mammalia"/>
        <s v="Solanaceae"/>
        <s v="Chenopodiacea"/>
        <s v="Rodentia"/>
        <s v="Malvaceae"/>
        <s v="Bovidae"/>
        <s v="Camelidae"/>
        <s v="Portulacaceae"/>
        <s v="Oxalidaceae"/>
        <s v="Caviidae"/>
        <s v="Rosaceae"/>
        <s v="Cucurbitaceae"/>
        <s v="Cyprinodontidae"/>
        <s v="Leporidae"/>
      </sharedItems>
    </cacheField>
    <cacheField name="Determinación" numFmtId="0">
      <sharedItems count="39">
        <s v="Carbón"/>
        <s v="Poaceae"/>
        <s v="Vitis sp."/>
        <s v="cf. Poaceae"/>
        <s v="Scirpus sp."/>
        <s v="No determinado"/>
        <s v="Suaeda sp. "/>
        <s v="Echinopsis sp."/>
        <s v="No identificable"/>
        <s v="Eleocharis sp."/>
        <s v="Mamífero"/>
        <s v="cf. Camelidae vs. Ovis"/>
        <s v="Pirita"/>
        <s v="Madera"/>
        <s v="Chenopodium quinoa"/>
        <s v="Capsicum sp."/>
        <s v="PAPP UKN 007"/>
        <s v="cf. Chenopodiaceae"/>
        <s v="Rodentia"/>
        <s v="Malva sp."/>
        <s v="cf. Cactaceae"/>
        <s v="cf. Ovis"/>
        <s v="cf. Camelidae"/>
        <s v="cf. Chenopodium quinoa"/>
        <s v="Escoria"/>
        <s v="Malezas varias"/>
        <s v="Portulaca sp."/>
        <s v="cf. Oxalis sp."/>
        <s v="cf. Capra sp."/>
        <s v="cf. Mamífero grande"/>
        <s v="Ovis sp."/>
        <s v="Cavia sp."/>
        <s v="Prunus sp."/>
        <s v="Lagenaria sp."/>
        <s v="Solanaceae"/>
        <s v="cf. Cucurbitaceae"/>
        <s v="Orestias sp."/>
        <s v="cf. Solanaceae"/>
        <s v="cf. Oryctolagus cuniculus"/>
      </sharedItems>
    </cacheField>
    <cacheField name="Peso (g)" numFmtId="165">
      <sharedItems containsMixedTypes="1" containsNumber="1" minValue="1E-3" maxValue="6.6000000000000003E-2"/>
    </cacheField>
    <cacheField name="Cantidad" numFmtId="0">
      <sharedItems containsMixedTypes="1" containsNumber="1" containsInteger="1" minValue="1" maxValue="441"/>
    </cacheField>
    <cacheField name="Observaciones2" numFmtId="0">
      <sharedItems containsBlank="1"/>
    </cacheField>
    <cacheField name="Notas" numFmtId="0">
      <sharedItems containsBlank="1"/>
    </cacheField>
    <cacheField name="Fecha" numFmtId="14">
      <sharedItems containsSemiMixedTypes="0" containsNonDate="0" containsDate="1" containsString="0" minDate="2019-07-28T00:00:00" maxDate="2019-08-03T00:00:00"/>
    </cacheField>
    <cacheField name="Registrad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"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2 mm"/>
    <s v="Vegetal"/>
    <s v="Tallo"/>
    <x v="0"/>
    <x v="0"/>
    <n v="1E-3"/>
    <n v="3"/>
    <s v="Fragmento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4 mm"/>
    <s v="Vegetal"/>
    <s v="Semilla"/>
    <x v="1"/>
    <x v="1"/>
    <s v="-"/>
    <n v="2"/>
    <s v="Moderno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2 mm"/>
    <s v="Vegetal"/>
    <s v="Semilla"/>
    <x v="2"/>
    <x v="2"/>
    <s v="-"/>
    <n v="1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1 mm"/>
    <s v="Vegetal "/>
    <s v="Semilla"/>
    <x v="1"/>
    <x v="3"/>
    <s v="-"/>
    <n v="2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1 mm"/>
    <s v="Vegetal"/>
    <s v="Semilla"/>
    <x v="3"/>
    <x v="4"/>
    <s v="-"/>
    <n v="1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0.5 mm"/>
    <s v="Vegetal"/>
    <s v="Semilla"/>
    <x v="0"/>
    <x v="5"/>
    <s v="-"/>
    <n v="2"/>
    <s v="Maleza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0.5 mm"/>
    <s v="Vegetal"/>
    <s v="Semilla"/>
    <x v="4"/>
    <x v="6"/>
    <s v="-"/>
    <n v="8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0.5 mm"/>
    <s v="Vegetal"/>
    <s v="Semilla"/>
    <x v="5"/>
    <x v="7"/>
    <s v="-"/>
    <n v="1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0.5 mm"/>
    <s v="Vegetal"/>
    <s v="Semilla"/>
    <x v="0"/>
    <x v="8"/>
    <s v="-"/>
    <n v="1"/>
    <m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0.5 mm"/>
    <s v="Vegetal"/>
    <s v="Semilla"/>
    <x v="3"/>
    <x v="9"/>
    <s v="-"/>
    <n v="1"/>
    <s v="Moderno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4 mm"/>
    <s v="Vegetal"/>
    <s v="Hoja"/>
    <x v="0"/>
    <x v="8"/>
    <s v="&lt;0.001"/>
    <n v="1"/>
    <s v="Moderno; fragmento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2 mm"/>
    <s v="Animal"/>
    <s v="Óseo"/>
    <x v="6"/>
    <x v="10"/>
    <n v="1E-3"/>
    <n v="1"/>
    <s v="Fragmento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2 mm"/>
    <s v="Animal"/>
    <s v="Excremento"/>
    <x v="0"/>
    <x v="11"/>
    <n v="3.0000000000000001E-3"/>
    <n v="12"/>
    <s v="Fragmento; 5 quemados y 7 sin quemar"/>
    <m/>
    <d v="2019-07-28T00:00:00"/>
    <s v="ERV"/>
  </r>
  <r>
    <n v="1"/>
    <x v="0"/>
    <x v="0"/>
    <x v="0"/>
    <x v="0"/>
    <n v="1"/>
    <s v="169"/>
    <s v="169-1"/>
    <s v="-"/>
    <s v="1 de 2"/>
    <s v="Ligera"/>
    <s v="Sistemático"/>
    <s v="5 L"/>
    <n v="18.98"/>
    <s v="basural"/>
    <s v="42 cm"/>
    <s v="SAK"/>
    <d v="2018-04-09T00:00:00"/>
    <s v="basural de patio 5 (2 bolsas)"/>
    <s v="SAK"/>
    <s v="7/10/2018"/>
    <s v="1 mm"/>
    <s v="Mineral"/>
    <s v="-"/>
    <x v="0"/>
    <x v="12"/>
    <n v="1E-3"/>
    <n v="1"/>
    <s v="Fragment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4 mm"/>
    <s v="Vegetal"/>
    <s v="Tallo"/>
    <x v="0"/>
    <x v="13"/>
    <n v="2E-3"/>
    <n v="1"/>
    <s v="Fragmento; 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4 mm"/>
    <s v="Vegetal"/>
    <s v="Tallo"/>
    <x v="0"/>
    <x v="0"/>
    <n v="5.0000000000000001E-3"/>
    <n v="5"/>
    <s v="Fragment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2 mm"/>
    <s v="Vegetal"/>
    <s v="Tallo"/>
    <x v="0"/>
    <x v="0"/>
    <n v="2.1000000000000001E-2"/>
    <n v="107"/>
    <s v="Fragment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2 mm"/>
    <s v="Vegetal"/>
    <s v="Semilla"/>
    <x v="2"/>
    <x v="2"/>
    <s v="-"/>
    <n v="1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4"/>
    <x v="14"/>
    <s v="-"/>
    <n v="20"/>
    <s v="Quemado; cf. C. quinoa var. melanospermum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7"/>
    <x v="15"/>
    <s v="-"/>
    <n v="2"/>
    <s v="Fragmento de testa; 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0"/>
    <x v="8"/>
    <s v="-"/>
    <n v="5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5"/>
    <x v="7"/>
    <s v="-"/>
    <n v="5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3"/>
    <x v="4"/>
    <s v="-"/>
    <n v="1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0"/>
    <x v="16"/>
    <s v="-"/>
    <n v="1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1 mm"/>
    <s v="Vegetal"/>
    <s v="Semilla"/>
    <x v="8"/>
    <x v="17"/>
    <s v="-"/>
    <n v="1"/>
    <s v="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4 mm"/>
    <s v="Animal"/>
    <s v="Óseo"/>
    <x v="6"/>
    <x v="10"/>
    <n v="6.6000000000000003E-2"/>
    <n v="6"/>
    <s v="Fragmento; quemado"/>
    <m/>
    <d v="2019-07-28T00:00:00"/>
    <s v="ERV"/>
  </r>
  <r>
    <n v="2"/>
    <x v="1"/>
    <x v="0"/>
    <x v="0"/>
    <x v="0"/>
    <n v="2"/>
    <s v="178"/>
    <s v="178-4"/>
    <s v="-"/>
    <s v="1 de 2"/>
    <s v="Ligera"/>
    <s v="Sistemático"/>
    <s v="5 L"/>
    <n v="8.59"/>
    <s v="basural"/>
    <s v="42 cm"/>
    <s v="-"/>
    <d v="2018-06-09T00:00:00"/>
    <s v="base de basural con ceniza (2 bolsas)"/>
    <s v="SAK"/>
    <d v="2018-08-10T00:00:00"/>
    <s v="2 mm"/>
    <s v="Animal"/>
    <s v="Óseo"/>
    <x v="6"/>
    <x v="10"/>
    <s v="-"/>
    <n v="2"/>
    <s v="Fragmento"/>
    <m/>
    <d v="2019-07-28T00:00:00"/>
    <s v="ERV"/>
  </r>
  <r>
    <n v="3"/>
    <x v="2"/>
    <x v="0"/>
    <x v="0"/>
    <x v="1"/>
    <n v="1"/>
    <s v="213"/>
    <s v="213-2"/>
    <s v="-"/>
    <s v="1 de 2"/>
    <s v="Ligera"/>
    <s v="Sistemático"/>
    <s v="6 L"/>
    <n v="18.66"/>
    <s v="basural"/>
    <s v="37 cm"/>
    <s v="RSA"/>
    <s v="13/9/2018"/>
    <s v="base de basural (2 bolsas)"/>
    <s v="SAK"/>
    <d v="2018-08-10T00:00:00"/>
    <s v="4 mm"/>
    <s v="Vegetal"/>
    <s v="Tallo"/>
    <x v="0"/>
    <x v="0"/>
    <n v="3.0000000000000001E-3"/>
    <n v="2"/>
    <m/>
    <m/>
    <d v="2019-07-29T00:00:00"/>
    <s v="ERV"/>
  </r>
  <r>
    <n v="3"/>
    <x v="2"/>
    <x v="0"/>
    <x v="0"/>
    <x v="1"/>
    <n v="1"/>
    <s v="213"/>
    <s v="213-2"/>
    <s v="-"/>
    <s v="1 de 2"/>
    <s v="Ligera"/>
    <s v="Sistemático"/>
    <s v="6 L"/>
    <n v="18.66"/>
    <s v="basural"/>
    <s v="37 cm"/>
    <s v="RSA"/>
    <s v="13/9/2018"/>
    <s v="base de basural (2 bolsas)"/>
    <s v="SAK"/>
    <d v="2018-08-10T00:00:00"/>
    <s v="2 mm"/>
    <s v="Vegetal"/>
    <s v="Tallo"/>
    <x v="0"/>
    <x v="0"/>
    <n v="8.9999999999999993E-3"/>
    <n v="48"/>
    <m/>
    <m/>
    <d v="2019-07-29T00:00:00"/>
    <s v="ERV"/>
  </r>
  <r>
    <n v="3"/>
    <x v="2"/>
    <x v="0"/>
    <x v="0"/>
    <x v="1"/>
    <n v="1"/>
    <s v="213"/>
    <s v="213-2"/>
    <s v="-"/>
    <s v="1 de 2"/>
    <s v="Ligera"/>
    <s v="Sistemático"/>
    <s v="6 L"/>
    <n v="18.66"/>
    <s v="basural"/>
    <s v="37 cm"/>
    <s v="RSA"/>
    <s v="13/9/2018"/>
    <s v="base de basural (2 bolsas)"/>
    <s v="SAK"/>
    <d v="2018-08-10T00:00:00"/>
    <s v="1 mm"/>
    <s v="Vegetal"/>
    <s v="Semilla"/>
    <x v="8"/>
    <x v="14"/>
    <s v="-"/>
    <n v="4"/>
    <m/>
    <m/>
    <d v="2019-07-29T00:00:00"/>
    <s v="ERV"/>
  </r>
  <r>
    <n v="3"/>
    <x v="2"/>
    <x v="0"/>
    <x v="0"/>
    <x v="1"/>
    <n v="1"/>
    <s v="213"/>
    <s v="213-2"/>
    <s v="-"/>
    <s v="1 de 2"/>
    <s v="Ligera"/>
    <s v="Sistemático"/>
    <s v="6 L"/>
    <n v="18.66"/>
    <s v="basural"/>
    <s v="37 cm"/>
    <s v="RSA"/>
    <s v="13/9/2018"/>
    <s v="base de basural (2 bolsas)"/>
    <s v="SAK"/>
    <d v="2018-08-10T00:00:00"/>
    <s v="1 mm"/>
    <s v="Animal"/>
    <s v="Excremento"/>
    <x v="9"/>
    <x v="18"/>
    <s v="-"/>
    <s v="+++"/>
    <s v="Abundante excremento de roedor en la muestra"/>
    <m/>
    <d v="2019-07-29T00:00:00"/>
    <s v="ERV"/>
  </r>
  <r>
    <n v="4"/>
    <x v="3"/>
    <x v="0"/>
    <x v="0"/>
    <x v="0"/>
    <n v="2"/>
    <s v="178"/>
    <s v="178-4"/>
    <s v="-"/>
    <s v="2 de 2"/>
    <s v="Ligera"/>
    <s v="Sistemático"/>
    <s v="5 L"/>
    <n v="11.39"/>
    <s v="basural"/>
    <s v="42 cm"/>
    <s v="-"/>
    <d v="2018-06-09T00:00:00"/>
    <s v="base de basural con ceniza (2 bolsas)"/>
    <s v="SAK"/>
    <d v="2018-10-10T00:00:00"/>
    <s v="2 mm"/>
    <s v="Vegetal"/>
    <s v="Tallo"/>
    <x v="0"/>
    <x v="0"/>
    <n v="1.2999999999999999E-2"/>
    <n v="39"/>
    <m/>
    <m/>
    <d v="2019-07-29T00:00:00"/>
    <s v="ERV"/>
  </r>
  <r>
    <n v="4"/>
    <x v="3"/>
    <x v="0"/>
    <x v="0"/>
    <x v="0"/>
    <n v="2"/>
    <s v="178"/>
    <s v="178-4"/>
    <s v="-"/>
    <s v="2 de 2"/>
    <s v="Ligera"/>
    <s v="Sistemático"/>
    <s v="5 L"/>
    <n v="11.39"/>
    <s v="basural"/>
    <s v="42 cm"/>
    <s v="-"/>
    <d v="2018-06-09T00:00:00"/>
    <s v="base de basural con ceniza (2 bolsas)"/>
    <s v="SAK"/>
    <d v="2018-10-10T00:00:00"/>
    <s v="4 mm"/>
    <s v="Animal"/>
    <s v="Óseo"/>
    <x v="6"/>
    <x v="10"/>
    <n v="5.0000000000000001E-3"/>
    <n v="2"/>
    <s v="Fragmento; quemado"/>
    <m/>
    <d v="2019-07-29T00:00:00"/>
    <s v="ERV"/>
  </r>
  <r>
    <n v="4"/>
    <x v="3"/>
    <x v="0"/>
    <x v="0"/>
    <x v="0"/>
    <n v="2"/>
    <s v="178"/>
    <s v="178-4"/>
    <s v="-"/>
    <s v="2 de 2"/>
    <s v="Ligera"/>
    <s v="Sistemático"/>
    <s v="5 L"/>
    <n v="11.39"/>
    <s v="basural"/>
    <s v="42 cm"/>
    <s v="-"/>
    <d v="2018-06-09T00:00:00"/>
    <s v="base de basural con ceniza (2 bolsas)"/>
    <s v="SAK"/>
    <d v="2018-10-10T00:00:00"/>
    <s v="4 mm"/>
    <s v="Animal"/>
    <s v="Excremento"/>
    <x v="0"/>
    <x v="11"/>
    <n v="2E-3"/>
    <n v="3"/>
    <s v="Fragmento; quemado"/>
    <m/>
    <d v="2019-07-29T00:00:00"/>
    <s v="ERV"/>
  </r>
  <r>
    <n v="4"/>
    <x v="3"/>
    <x v="0"/>
    <x v="0"/>
    <x v="0"/>
    <n v="2"/>
    <s v="178"/>
    <s v="178-4"/>
    <s v="-"/>
    <s v="2 de 2"/>
    <s v="Ligera"/>
    <s v="Sistemático"/>
    <s v="5 L"/>
    <n v="11.39"/>
    <s v="basural"/>
    <s v="42 cm"/>
    <s v="-"/>
    <d v="2018-06-09T00:00:00"/>
    <s v="base de basural con ceniza (2 bolsas)"/>
    <s v="SAK"/>
    <d v="2018-10-10T00:00:00"/>
    <s v="2 mm"/>
    <s v="Animal"/>
    <s v="Excremento"/>
    <x v="0"/>
    <x v="11"/>
    <n v="1E-3"/>
    <n v="5"/>
    <s v="Fragmento; quemado"/>
    <m/>
    <d v="2019-07-29T00:00:00"/>
    <s v="ERV"/>
  </r>
  <r>
    <n v="4"/>
    <x v="3"/>
    <x v="0"/>
    <x v="0"/>
    <x v="0"/>
    <n v="2"/>
    <s v="178"/>
    <s v="178-4"/>
    <s v="-"/>
    <s v="2 de 2"/>
    <s v="Ligera"/>
    <s v="Sistemático"/>
    <s v="5 L"/>
    <n v="11.39"/>
    <s v="basural"/>
    <s v="42 cm"/>
    <s v="-"/>
    <d v="2018-06-09T00:00:00"/>
    <s v="base de basural con ceniza (2 bolsas)"/>
    <s v="SAK"/>
    <d v="2018-10-10T00:00:00"/>
    <s v="2 mm"/>
    <s v="Animal"/>
    <s v="Óseo"/>
    <x v="6"/>
    <x v="10"/>
    <n v="3.0000000000000001E-3"/>
    <n v="6"/>
    <s v="Fragmento; incluye 2 fragmentos de diente"/>
    <m/>
    <d v="2019-07-29T00:00:00"/>
    <s v="ERV"/>
  </r>
  <r>
    <n v="5"/>
    <x v="4"/>
    <x v="0"/>
    <x v="0"/>
    <x v="0"/>
    <s v="-"/>
    <s v="038"/>
    <s v="038-4"/>
    <s v="-"/>
    <s v="1 de 1"/>
    <s v="Ligera"/>
    <s v="Sistemático"/>
    <s v="5 L"/>
    <n v="19.309999999999999"/>
    <s v="basural"/>
    <s v="46 cm"/>
    <s v="-"/>
    <d v="2018-07-08T00:00:00"/>
    <s v="flotation; basural, muchos oseos animals"/>
    <s v="SAK"/>
    <s v="10/10/2018"/>
    <s v="4 mm"/>
    <s v="Vegetal"/>
    <s v="Tallo"/>
    <x v="0"/>
    <x v="0"/>
    <n v="7.0000000000000001E-3"/>
    <n v="2"/>
    <m/>
    <m/>
    <d v="2019-07-29T00:00:00"/>
    <s v="ERV"/>
  </r>
  <r>
    <n v="5"/>
    <x v="4"/>
    <x v="0"/>
    <x v="0"/>
    <x v="0"/>
    <s v="-"/>
    <s v="038"/>
    <s v="038-4"/>
    <s v="-"/>
    <s v="1 de 1"/>
    <s v="Ligera"/>
    <s v="Sistemático"/>
    <s v="5 L"/>
    <n v="19.309999999999999"/>
    <s v="basural"/>
    <s v="46 cm"/>
    <s v="-"/>
    <d v="2018-07-08T00:00:00"/>
    <s v="flotation; basural, muchos oseos animals"/>
    <s v="SAK"/>
    <s v="10/10/2018"/>
    <s v="2 mm"/>
    <s v="Vegetal"/>
    <s v="Tallo"/>
    <x v="0"/>
    <x v="0"/>
    <n v="3.0000000000000001E-3"/>
    <n v="9"/>
    <m/>
    <m/>
    <d v="2019-07-29T00:00:00"/>
    <s v="ERV"/>
  </r>
  <r>
    <n v="5"/>
    <x v="4"/>
    <x v="0"/>
    <x v="0"/>
    <x v="0"/>
    <s v="-"/>
    <s v="038"/>
    <s v="038-4"/>
    <s v="-"/>
    <s v="1 de 1"/>
    <s v="Ligera"/>
    <s v="Sistemático"/>
    <s v="5 L"/>
    <n v="19.309999999999999"/>
    <s v="basural"/>
    <s v="46 cm"/>
    <s v="-"/>
    <d v="2018-07-08T00:00:00"/>
    <s v="flotation; basural, muchos oseos animals"/>
    <s v="SAK"/>
    <s v="10/10/2018"/>
    <s v="1 mm"/>
    <s v="Vegetal"/>
    <s v="Semilla"/>
    <x v="5"/>
    <x v="7"/>
    <s v="-"/>
    <n v="1"/>
    <m/>
    <m/>
    <d v="2019-07-29T00:00:00"/>
    <s v="ERV"/>
  </r>
  <r>
    <n v="5"/>
    <x v="4"/>
    <x v="0"/>
    <x v="0"/>
    <x v="0"/>
    <s v="-"/>
    <s v="038"/>
    <s v="038-4"/>
    <s v="-"/>
    <s v="1 de 1"/>
    <s v="Ligera"/>
    <s v="Sistemático"/>
    <s v="5 L"/>
    <n v="19.309999999999999"/>
    <s v="basural"/>
    <s v="46 cm"/>
    <s v="-"/>
    <d v="2018-07-08T00:00:00"/>
    <s v="flotation; basural, muchos oseos animals"/>
    <s v="SAK"/>
    <s v="10/10/2018"/>
    <s v="1 mm"/>
    <s v="Vegetal"/>
    <s v="Semilla"/>
    <x v="1"/>
    <x v="1"/>
    <s v="-"/>
    <n v="1"/>
    <m/>
    <m/>
    <d v="2019-07-29T00:00:00"/>
    <s v="ERV"/>
  </r>
  <r>
    <n v="6"/>
    <x v="5"/>
    <x v="0"/>
    <x v="0"/>
    <x v="1"/>
    <n v="1"/>
    <s v="213"/>
    <s v="213-2"/>
    <s v="-"/>
    <s v="2 de 2"/>
    <s v="Ligera"/>
    <s v="Sistemático"/>
    <s v="5 L"/>
    <n v="14.53"/>
    <s v="basural"/>
    <s v="37 cm"/>
    <s v="RSA"/>
    <s v="13/9/2018"/>
    <s v="base de basural (2 bolsas)"/>
    <s v="SAK"/>
    <s v="13/10/2018"/>
    <s v="2 mm"/>
    <s v="Vegetal"/>
    <s v="Tallo"/>
    <x v="0"/>
    <x v="0"/>
    <n v="5.0000000000000001E-3"/>
    <n v="40"/>
    <s v="Fragmento"/>
    <m/>
    <d v="2019-07-29T00:00:00"/>
    <s v="ERV"/>
  </r>
  <r>
    <n v="6"/>
    <x v="5"/>
    <x v="0"/>
    <x v="0"/>
    <x v="1"/>
    <n v="1"/>
    <s v="213"/>
    <s v="213-2"/>
    <s v="-"/>
    <s v="2 de 2"/>
    <s v="Ligera"/>
    <s v="Sistemático"/>
    <s v="5 L"/>
    <n v="14.53"/>
    <s v="basural"/>
    <s v="37 cm"/>
    <s v="RSA"/>
    <s v="13/9/2018"/>
    <s v="base de basural (2 bolsas)"/>
    <s v="SAK"/>
    <s v="13/10/2018"/>
    <s v="1 mm"/>
    <s v="Vegetal"/>
    <s v="Semilla"/>
    <x v="10"/>
    <x v="19"/>
    <s v="-"/>
    <n v="1"/>
    <s v="Quemado"/>
    <m/>
    <d v="2019-07-29T00:00:00"/>
    <s v="ERV"/>
  </r>
  <r>
    <n v="6"/>
    <x v="5"/>
    <x v="0"/>
    <x v="0"/>
    <x v="1"/>
    <n v="1"/>
    <s v="213"/>
    <s v="213-2"/>
    <s v="-"/>
    <s v="2 de 2"/>
    <s v="Ligera"/>
    <s v="Sistemático"/>
    <s v="5 L"/>
    <n v="14.53"/>
    <s v="basural"/>
    <s v="37 cm"/>
    <s v="RSA"/>
    <s v="13/9/2018"/>
    <s v="base de basural (2 bolsas)"/>
    <s v="SAK"/>
    <s v="13/10/2018"/>
    <s v="1 mm"/>
    <s v="Vegetal"/>
    <s v="Semilla"/>
    <x v="5"/>
    <x v="20"/>
    <s v="-"/>
    <n v="5"/>
    <s v="Quemado"/>
    <m/>
    <d v="2019-07-29T00:00:00"/>
    <s v="ERV"/>
  </r>
  <r>
    <n v="6"/>
    <x v="5"/>
    <x v="0"/>
    <x v="0"/>
    <x v="1"/>
    <n v="1"/>
    <s v="213"/>
    <s v="213-2"/>
    <s v="-"/>
    <s v="2 de 2"/>
    <s v="Ligera"/>
    <s v="Sistemático"/>
    <s v="5 L"/>
    <n v="14.53"/>
    <s v="basural"/>
    <s v="37 cm"/>
    <s v="RSA"/>
    <s v="13/9/2018"/>
    <s v="base de basural (2 bolsas)"/>
    <s v="SAK"/>
    <s v="13/10/2018"/>
    <s v="1 mm"/>
    <s v="Vegetal"/>
    <s v="Semilla"/>
    <x v="3"/>
    <x v="4"/>
    <s v="-"/>
    <n v="1"/>
    <s v="Quemado"/>
    <m/>
    <d v="2019-07-29T00:00:00"/>
    <s v="ERV"/>
  </r>
  <r>
    <n v="6"/>
    <x v="5"/>
    <x v="0"/>
    <x v="0"/>
    <x v="1"/>
    <n v="1"/>
    <s v="213"/>
    <s v="213-2"/>
    <s v="-"/>
    <s v="2 de 2"/>
    <s v="Ligera"/>
    <s v="Sistemático"/>
    <s v="5 L"/>
    <n v="14.53"/>
    <s v="basural"/>
    <s v="37 cm"/>
    <s v="RSA"/>
    <s v="13/9/2018"/>
    <s v="base de basural (2 bolsas)"/>
    <s v="SAK"/>
    <s v="13/10/2018"/>
    <s v="1 mm"/>
    <s v="Vegetal"/>
    <s v="Semilla"/>
    <x v="8"/>
    <x v="14"/>
    <s v="-"/>
    <n v="10"/>
    <s v="Quemado"/>
    <m/>
    <d v="2019-07-29T00:00:00"/>
    <s v="ERV"/>
  </r>
  <r>
    <n v="7"/>
    <x v="6"/>
    <x v="0"/>
    <x v="0"/>
    <x v="0"/>
    <n v="1"/>
    <s v="169"/>
    <s v="169-1"/>
    <s v="-"/>
    <s v="2 de 2"/>
    <s v="Ligera"/>
    <s v="Sistemático"/>
    <s v="5 L"/>
    <n v="14.15"/>
    <s v="basural"/>
    <s v="42 cm"/>
    <s v="SAK"/>
    <d v="2018-04-09T00:00:00"/>
    <s v="basural de patio 5 (2 bolsas)"/>
    <s v="SAK"/>
    <s v="13/10/2018"/>
    <s v="2 mm"/>
    <s v="Vegetal"/>
    <s v="Tallo"/>
    <x v="0"/>
    <x v="0"/>
    <n v="1E-3"/>
    <n v="4"/>
    <s v="Fragmento"/>
    <m/>
    <d v="2019-07-29T00:00:00"/>
    <s v="ERV"/>
  </r>
  <r>
    <n v="7"/>
    <x v="6"/>
    <x v="0"/>
    <x v="0"/>
    <x v="0"/>
    <n v="1"/>
    <s v="169"/>
    <s v="169-1"/>
    <s v="-"/>
    <s v="2 de 2"/>
    <s v="Ligera"/>
    <s v="Sistemático"/>
    <s v="5 L"/>
    <n v="14.15"/>
    <s v="basural"/>
    <s v="42 cm"/>
    <s v="SAK"/>
    <d v="2018-04-09T00:00:00"/>
    <s v="basural de patio 5 (2 bolsas)"/>
    <s v="SAK"/>
    <s v="13/10/2018"/>
    <s v="1 mm"/>
    <s v="Vegetal"/>
    <s v="Semilla"/>
    <x v="5"/>
    <x v="7"/>
    <s v="-"/>
    <n v="1"/>
    <m/>
    <m/>
    <d v="2019-07-29T00:00:00"/>
    <s v="ERV"/>
  </r>
  <r>
    <n v="7"/>
    <x v="6"/>
    <x v="0"/>
    <x v="0"/>
    <x v="0"/>
    <n v="1"/>
    <s v="169"/>
    <s v="169-1"/>
    <s v="-"/>
    <s v="2 de 2"/>
    <s v="Ligera"/>
    <s v="Sistemático"/>
    <s v="5 L"/>
    <n v="14.15"/>
    <s v="basural"/>
    <s v="42 cm"/>
    <s v="SAK"/>
    <d v="2018-04-09T00:00:00"/>
    <s v="basural de patio 5 (2 bolsas)"/>
    <s v="SAK"/>
    <s v="13/10/2018"/>
    <s v="1 mm"/>
    <s v="Vegetal"/>
    <s v="Semilla"/>
    <x v="0"/>
    <x v="8"/>
    <s v="-"/>
    <n v="1"/>
    <m/>
    <m/>
    <d v="2019-07-29T00:00:00"/>
    <s v="ERV"/>
  </r>
  <r>
    <n v="7"/>
    <x v="6"/>
    <x v="0"/>
    <x v="0"/>
    <x v="0"/>
    <n v="1"/>
    <s v="169"/>
    <s v="169-1"/>
    <s v="-"/>
    <s v="2 de 2"/>
    <s v="Ligera"/>
    <s v="Sistemático"/>
    <s v="5 L"/>
    <n v="14.15"/>
    <s v="basural"/>
    <s v="42 cm"/>
    <s v="SAK"/>
    <d v="2018-04-09T00:00:00"/>
    <s v="basural de patio 5 (2 bolsas)"/>
    <s v="SAK"/>
    <s v="13/10/2018"/>
    <s v="2 mm"/>
    <s v="Animal"/>
    <s v="Excremento"/>
    <x v="0"/>
    <x v="11"/>
    <n v="1E-3"/>
    <n v="3"/>
    <s v="Fragmento"/>
    <m/>
    <d v="2019-07-29T00:00:00"/>
    <s v="ERV"/>
  </r>
  <r>
    <n v="8"/>
    <x v="7"/>
    <x v="0"/>
    <x v="0"/>
    <x v="0"/>
    <n v="1"/>
    <s v="165"/>
    <s v="165-5"/>
    <s v="2018-342"/>
    <s v="1 de 1"/>
    <s v="Zaranda (1/4 in)"/>
    <s v="Judgemental"/>
    <s v="-"/>
    <n v="0.87"/>
    <s v="basural"/>
    <s v="30 cm"/>
    <s v="SAK"/>
    <d v="2018-04-09T00:00:00"/>
    <s v="Burned wood and poop"/>
    <s v="SAK"/>
    <s v="30/10/2018"/>
    <s v="4 mm"/>
    <s v="Vegetal"/>
    <s v="Tallo"/>
    <x v="0"/>
    <x v="0"/>
    <n v="2.3E-2"/>
    <n v="4"/>
    <s v="Fragmento"/>
    <m/>
    <d v="2019-07-29T00:00:00"/>
    <s v="ERV"/>
  </r>
  <r>
    <n v="8"/>
    <x v="7"/>
    <x v="0"/>
    <x v="0"/>
    <x v="0"/>
    <n v="1"/>
    <s v="165"/>
    <s v="165-5"/>
    <s v="2018-342"/>
    <s v="1 de 1"/>
    <s v="Zaranda (1/4 in)"/>
    <s v="Judgemental"/>
    <s v="-"/>
    <n v="0.87"/>
    <s v="basural"/>
    <s v="30 cm"/>
    <s v="SAK"/>
    <d v="2018-04-09T00:00:00"/>
    <s v="Burned wood and poop"/>
    <s v="SAK"/>
    <s v="30/10/2018"/>
    <s v="4 mm"/>
    <s v="Animal"/>
    <s v="Excremento"/>
    <x v="11"/>
    <x v="21"/>
    <n v="2E-3"/>
    <n v="1"/>
    <s v="Fragmento; oveja; quemado"/>
    <m/>
    <d v="2019-07-29T00:00:00"/>
    <s v="ERV"/>
  </r>
  <r>
    <n v="9"/>
    <x v="8"/>
    <x v="0"/>
    <x v="0"/>
    <x v="0"/>
    <n v="1"/>
    <s v="169"/>
    <s v="169-5"/>
    <s v="2018-344"/>
    <s v="1 de 1"/>
    <s v="Zaranda (1/4 in)"/>
    <s v="Judgemental"/>
    <s v="-"/>
    <n v="0.46"/>
    <s v="basural"/>
    <s v="50 cm"/>
    <s v="SAK"/>
    <d v="2018-04-09T00:00:00"/>
    <s v="3 burned fragments - alpaca excrement?"/>
    <s v="SAK"/>
    <s v="30/10/2018"/>
    <s v="4 mm"/>
    <s v="Animal"/>
    <s v="Excremento"/>
    <x v="12"/>
    <x v="22"/>
    <n v="8.0000000000000002E-3"/>
    <n v="2"/>
    <s v="Fragmento; quemado"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2 mm"/>
    <s v="Vegetal"/>
    <s v="Tallo"/>
    <x v="0"/>
    <x v="0"/>
    <n v="2E-3"/>
    <n v="30"/>
    <s v="Fragmento"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1 mm"/>
    <s v="Vegetal "/>
    <s v="Semilla"/>
    <x v="1"/>
    <x v="3"/>
    <s v="-"/>
    <n v="1"/>
    <m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1 mm"/>
    <s v="Vegetal"/>
    <s v="Semilla"/>
    <x v="8"/>
    <x v="23"/>
    <s v="-"/>
    <n v="1"/>
    <s v="cf. C. quinoa var. melanospermum"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1 mm"/>
    <s v="Vegetal"/>
    <s v="Semilla"/>
    <x v="0"/>
    <x v="8"/>
    <s v="-"/>
    <n v="2"/>
    <m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1 mm"/>
    <s v="Vegetal"/>
    <s v="Semilla"/>
    <x v="4"/>
    <x v="6"/>
    <s v="-"/>
    <n v="25"/>
    <s v="Forraje; digerido; no quemado"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4 mm"/>
    <s v="Animal"/>
    <s v="Excremento"/>
    <x v="0"/>
    <x v="5"/>
    <n v="5.0000000000000001E-3"/>
    <n v="38"/>
    <s v="Fragmento"/>
    <m/>
    <d v="2019-07-29T00:00:00"/>
    <s v="ERV"/>
  </r>
  <r>
    <n v="10"/>
    <x v="9"/>
    <x v="1"/>
    <x v="1"/>
    <x v="2"/>
    <n v="1"/>
    <s v="039"/>
    <s v="039-5"/>
    <s v="-"/>
    <s v="1 de 2"/>
    <s v="Ligera"/>
    <s v="Sistemático"/>
    <s v="6 L"/>
    <n v="24.48"/>
    <s v="basural"/>
    <s v="52 cm"/>
    <s v="NRA"/>
    <d v="2018-07-08T00:00:00"/>
    <s v="basural encima del piso  "/>
    <s v="SAK"/>
    <s v="7/10/2018"/>
    <s v="4 mm"/>
    <s v="Artefacto"/>
    <s v="-"/>
    <x v="0"/>
    <x v="24"/>
    <n v="1E-3"/>
    <n v="1"/>
    <s v="Fragmento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4 mm"/>
    <s v="Vegetal"/>
    <s v="Tallo"/>
    <x v="0"/>
    <x v="0"/>
    <n v="1E-3"/>
    <n v="2"/>
    <s v="Fragmento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2 mm"/>
    <s v="Vegetal"/>
    <s v="Tallo"/>
    <x v="0"/>
    <x v="0"/>
    <n v="7.0000000000000001E-3"/>
    <n v="58"/>
    <s v="Fragmento; 1 fragmento de carbón es cúpula quemada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8"/>
    <x v="23"/>
    <s v="-"/>
    <n v="7"/>
    <s v="cf. C. quinoa var. melanospermum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5"/>
    <x v="20"/>
    <s v="-"/>
    <n v="3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4"/>
    <x v="6"/>
    <s v="-"/>
    <n v="18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10"/>
    <x v="19"/>
    <s v="-"/>
    <n v="2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0"/>
    <x v="8"/>
    <s v="-"/>
    <n v="7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1"/>
    <x v="3"/>
    <s v="-"/>
    <n v="1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1 mm"/>
    <s v="Vegetal"/>
    <s v="Semilla"/>
    <x v="0"/>
    <x v="25"/>
    <s v="-"/>
    <n v="4"/>
    <m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4 mm"/>
    <s v="Animal"/>
    <s v="Excremento"/>
    <x v="0"/>
    <x v="11"/>
    <n v="2E-3"/>
    <n v="1"/>
    <s v="Fragmento; quemado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4 mm"/>
    <s v="Animal"/>
    <s v="Óseo"/>
    <x v="6"/>
    <x v="10"/>
    <n v="1E-3"/>
    <n v="1"/>
    <s v="Fragmento; quemado"/>
    <m/>
    <d v="2019-07-29T00:00:00"/>
    <s v="ERV"/>
  </r>
  <r>
    <n v="11"/>
    <x v="10"/>
    <x v="1"/>
    <x v="1"/>
    <x v="2"/>
    <s v="-"/>
    <s v="013"/>
    <s v="013-4"/>
    <s v="-"/>
    <s v="1 de 1"/>
    <s v="Ligera"/>
    <s v="Sistemático"/>
    <s v="5 L"/>
    <n v="14.5"/>
    <s v="basural"/>
    <s v="62 cm"/>
    <s v="JVGM"/>
    <d v="2018-07-07T00:00:00"/>
    <s v="basural encima del piso con ceramica, semillas, y huesos"/>
    <s v="SAK"/>
    <s v="8/10/2018"/>
    <s v="2 mm"/>
    <s v="Animal"/>
    <s v="Excremento"/>
    <x v="0"/>
    <x v="11"/>
    <n v="8.0000000000000002E-3"/>
    <n v="93"/>
    <s v="Fragmento; quemado"/>
    <m/>
    <d v="2019-07-29T00:00:00"/>
    <s v="ERV"/>
  </r>
  <r>
    <n v="12"/>
    <x v="11"/>
    <x v="1"/>
    <x v="1"/>
    <x v="2"/>
    <n v="2"/>
    <s v="150"/>
    <s v="150-3"/>
    <s v="-"/>
    <s v="1 de 2"/>
    <s v="Ligera"/>
    <s v="Sistemático"/>
    <s v="5 L"/>
    <n v="8.6"/>
    <s v="basural"/>
    <s v="52 cm"/>
    <s v="SAK"/>
    <s v="30/8/2018"/>
    <s v="basural"/>
    <s v="SAK"/>
    <s v="10/10/2018"/>
    <s v="2 mm"/>
    <s v="Vegetal"/>
    <s v="Tallo"/>
    <x v="0"/>
    <x v="0"/>
    <n v="4.0000000000000001E-3"/>
    <n v="15"/>
    <s v="Fragmento"/>
    <m/>
    <d v="2019-07-29T00:00:00"/>
    <s v="ERV"/>
  </r>
  <r>
    <n v="12"/>
    <x v="11"/>
    <x v="1"/>
    <x v="1"/>
    <x v="2"/>
    <n v="2"/>
    <s v="150"/>
    <s v="150-3"/>
    <s v="-"/>
    <s v="1 de 2"/>
    <s v="Ligera"/>
    <s v="Sistemático"/>
    <s v="5 L"/>
    <n v="8.6"/>
    <s v="basural"/>
    <s v="52 cm"/>
    <s v="SAK"/>
    <s v="30/8/2018"/>
    <s v="basural"/>
    <s v="SAK"/>
    <s v="10/10/2018"/>
    <s v="1 mm"/>
    <s v="Vegetal"/>
    <s v="Semilla"/>
    <x v="8"/>
    <x v="14"/>
    <s v="-"/>
    <n v="1"/>
    <s v="cf. C. quinoa var. melanospermum"/>
    <m/>
    <d v="2019-07-29T00:00:00"/>
    <s v="ERV"/>
  </r>
  <r>
    <n v="12"/>
    <x v="11"/>
    <x v="1"/>
    <x v="1"/>
    <x v="2"/>
    <n v="2"/>
    <s v="150"/>
    <s v="150-3"/>
    <s v="-"/>
    <s v="1 de 2"/>
    <s v="Ligera"/>
    <s v="Sistemático"/>
    <s v="5 L"/>
    <n v="8.6"/>
    <s v="basural"/>
    <s v="52 cm"/>
    <s v="SAK"/>
    <s v="30/8/2018"/>
    <s v="basural"/>
    <s v="SAK"/>
    <s v="10/10/2018"/>
    <s v="1 mm"/>
    <s v="Vegetal"/>
    <s v="Semilla"/>
    <x v="0"/>
    <x v="8"/>
    <s v="-"/>
    <n v="1"/>
    <m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4 mm"/>
    <s v="Vegetal"/>
    <s v="Tallo"/>
    <x v="0"/>
    <x v="0"/>
    <n v="3.0000000000000001E-3"/>
    <n v="2"/>
    <s v="Fragmento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2 mm"/>
    <s v="Vegetal"/>
    <s v="Tallo"/>
    <x v="0"/>
    <x v="0"/>
    <n v="2E-3"/>
    <n v="8"/>
    <s v="Fragmento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1 mm"/>
    <s v="Vegetal"/>
    <s v="Semilla"/>
    <x v="5"/>
    <x v="7"/>
    <s v="-"/>
    <n v="2"/>
    <s v="cf. Cactaceae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1 mm"/>
    <s v="Vegetal"/>
    <s v="Semilla"/>
    <x v="8"/>
    <x v="14"/>
    <s v="-"/>
    <n v="1"/>
    <s v="No se completó el análisis. Los viales presentes son del estudio hecho en Cayetano.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1 mm"/>
    <s v="Vegetal"/>
    <s v="Semilla"/>
    <x v="13"/>
    <x v="26"/>
    <s v="-"/>
    <n v="1"/>
    <m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1 mm"/>
    <s v="Vegetal"/>
    <s v="Semilla"/>
    <x v="4"/>
    <x v="6"/>
    <s v="-"/>
    <n v="16"/>
    <s v="Forraje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4 mm"/>
    <s v="Animal"/>
    <s v="Excremento"/>
    <x v="0"/>
    <x v="5"/>
    <n v="1E-3"/>
    <n v="3"/>
    <s v="Fragmento; quemado"/>
    <m/>
    <d v="2019-07-29T00:00:00"/>
    <s v="ERV"/>
  </r>
  <r>
    <n v="13"/>
    <x v="12"/>
    <x v="1"/>
    <x v="1"/>
    <x v="2"/>
    <n v="1"/>
    <s v="042"/>
    <s v="042-5"/>
    <s v="-"/>
    <s v="1 de 2"/>
    <s v="Ligera"/>
    <s v="Sistemático"/>
    <s v="5 L"/>
    <n v="10.44"/>
    <s v="basural"/>
    <s v="55 cm"/>
    <s v="JCHS"/>
    <d v="2018-08-08T00:00:00"/>
    <s v="basural arriba/encima del piso"/>
    <s v="SAK"/>
    <s v="10/10/2018"/>
    <s v="2 mm"/>
    <s v="Animal"/>
    <s v="Excremento"/>
    <x v="0"/>
    <x v="5"/>
    <n v="1E-3"/>
    <n v="2"/>
    <s v="Fragmento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4 mm"/>
    <s v="Vegetal"/>
    <s v="Tallo"/>
    <x v="0"/>
    <x v="0"/>
    <n v="2.8000000000000001E-2"/>
    <n v="5"/>
    <s v="Fragmento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2 mm"/>
    <s v="Vegetal"/>
    <s v="Tallo"/>
    <x v="0"/>
    <x v="0"/>
    <n v="1.0999999999999999E-2"/>
    <n v="66"/>
    <s v="Fragmento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5"/>
    <x v="20"/>
    <s v="-"/>
    <n v="2"/>
    <m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1"/>
    <x v="3"/>
    <s v="-"/>
    <n v="2"/>
    <m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14"/>
    <x v="27"/>
    <s v="-"/>
    <n v="1"/>
    <m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8"/>
    <x v="23"/>
    <s v="-"/>
    <n v="1"/>
    <s v="cf. C. quinoa var. melanospermum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0"/>
    <x v="25"/>
    <s v="-"/>
    <n v="4"/>
    <m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1 mm"/>
    <s v="Vegetal"/>
    <s v="Semilla"/>
    <x v="4"/>
    <x v="6"/>
    <s v="-"/>
    <n v="5"/>
    <m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4 mm"/>
    <s v="Animal"/>
    <s v="Óseo"/>
    <x v="6"/>
    <x v="10"/>
    <n v="3.3000000000000002E-2"/>
    <n v="1"/>
    <s v="Fragmento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4 mm"/>
    <s v="Animal"/>
    <s v="Excremento"/>
    <x v="11"/>
    <x v="28"/>
    <n v="2E-3"/>
    <n v="2"/>
    <s v="Fragmento; podría ser de cabra"/>
    <m/>
    <d v="2019-07-29T00:00:00"/>
    <s v="ERV"/>
  </r>
  <r>
    <n v="14"/>
    <x v="13"/>
    <x v="1"/>
    <x v="1"/>
    <x v="2"/>
    <n v="1"/>
    <s v="039"/>
    <s v="039-5"/>
    <s v="-"/>
    <s v="2 de 2"/>
    <s v="Ligera"/>
    <s v="Sistemático"/>
    <s v="5 L"/>
    <n v="20.27"/>
    <s v="basural"/>
    <s v="52 cm"/>
    <s v="NRA"/>
    <d v="2018-07-08T00:00:00"/>
    <s v="basural encima del piso"/>
    <s v="SAK"/>
    <s v="11/10/2018"/>
    <s v="2 mm"/>
    <s v="Animal"/>
    <s v="Excremento"/>
    <x v="0"/>
    <x v="5"/>
    <n v="4.0000000000000001E-3"/>
    <n v="42"/>
    <s v="Fragmento"/>
    <m/>
    <d v="2019-07-29T00:00:00"/>
    <s v="ERV"/>
  </r>
  <r>
    <n v="15"/>
    <x v="14"/>
    <x v="1"/>
    <x v="1"/>
    <x v="2"/>
    <n v="2"/>
    <s v="150"/>
    <s v="150-3"/>
    <s v="-"/>
    <s v="2 de 2"/>
    <s v="Ligera"/>
    <s v="Sistemático"/>
    <s v="5 L"/>
    <n v="7.36"/>
    <s v="basural"/>
    <s v="52 cm"/>
    <s v="SAK"/>
    <s v="30/8/2018"/>
    <s v="basural"/>
    <s v="SAK"/>
    <s v="13/10/2018"/>
    <s v="2 mm"/>
    <s v="Vegetal"/>
    <s v="Tallo"/>
    <x v="0"/>
    <x v="0"/>
    <n v="1E-3"/>
    <n v="11"/>
    <s v="Fragmento"/>
    <m/>
    <d v="2019-07-29T00:00:00"/>
    <s v="ERV"/>
  </r>
  <r>
    <n v="15"/>
    <x v="14"/>
    <x v="1"/>
    <x v="1"/>
    <x v="2"/>
    <n v="2"/>
    <s v="150"/>
    <s v="150-3"/>
    <s v="-"/>
    <s v="2 de 2"/>
    <s v="Ligera"/>
    <s v="Sistemático"/>
    <s v="5 L"/>
    <n v="7.36"/>
    <s v="basural"/>
    <s v="52 cm"/>
    <s v="SAK"/>
    <s v="30/8/2018"/>
    <s v="basural"/>
    <s v="SAK"/>
    <s v="13/10/2018"/>
    <s v="1 mm"/>
    <s v="Vegetal"/>
    <s v="Semilla"/>
    <x v="5"/>
    <x v="20"/>
    <s v="-"/>
    <n v="2"/>
    <m/>
    <m/>
    <d v="2019-07-29T00:00:00"/>
    <s v="ERV"/>
  </r>
  <r>
    <n v="15"/>
    <x v="14"/>
    <x v="1"/>
    <x v="1"/>
    <x v="2"/>
    <n v="2"/>
    <s v="150"/>
    <s v="150-3"/>
    <s v="-"/>
    <s v="2 de 2"/>
    <s v="Ligera"/>
    <s v="Sistemático"/>
    <s v="5 L"/>
    <n v="7.36"/>
    <s v="basural"/>
    <s v="52 cm"/>
    <s v="SAK"/>
    <s v="30/8/2018"/>
    <s v="basural"/>
    <s v="SAK"/>
    <s v="13/10/2018"/>
    <s v="1 mm"/>
    <s v="Vegetal"/>
    <s v="Semilla"/>
    <x v="4"/>
    <x v="6"/>
    <s v="-"/>
    <n v="1"/>
    <m/>
    <m/>
    <d v="2019-07-29T00:00:00"/>
    <s v="ERV"/>
  </r>
  <r>
    <n v="15"/>
    <x v="14"/>
    <x v="1"/>
    <x v="1"/>
    <x v="2"/>
    <n v="2"/>
    <s v="150"/>
    <s v="150-3"/>
    <s v="-"/>
    <s v="2 de 2"/>
    <s v="Ligera"/>
    <s v="Sistemático"/>
    <s v="5 L"/>
    <n v="7.36"/>
    <s v="basural"/>
    <s v="52 cm"/>
    <s v="SAK"/>
    <s v="30/8/2018"/>
    <s v="basural"/>
    <s v="SAK"/>
    <s v="13/10/2018"/>
    <s v="2 mm"/>
    <s v="Animal"/>
    <s v="Excremento"/>
    <x v="6"/>
    <x v="29"/>
    <s v="&lt;0.001"/>
    <n v="1"/>
    <s v="Fragmento"/>
    <m/>
    <d v="2019-07-29T00:00:00"/>
    <s v="ERV"/>
  </r>
  <r>
    <n v="15"/>
    <x v="14"/>
    <x v="1"/>
    <x v="1"/>
    <x v="2"/>
    <n v="2"/>
    <s v="150"/>
    <s v="150-3"/>
    <s v="-"/>
    <s v="2 de 2"/>
    <s v="Ligera"/>
    <s v="Sistemático"/>
    <s v="5 L"/>
    <n v="7.36"/>
    <s v="basural"/>
    <s v="52 cm"/>
    <s v="SAK"/>
    <s v="30/8/2018"/>
    <s v="basural"/>
    <s v="SAK"/>
    <s v="13/10/2018"/>
    <s v="2 mm"/>
    <s v="Animal"/>
    <s v="Excremento"/>
    <x v="9"/>
    <x v="18"/>
    <s v="&lt;0.001"/>
    <n v="1"/>
    <s v="Pellet?"/>
    <m/>
    <d v="2019-07-29T00:00:00"/>
    <s v="ERV"/>
  </r>
  <r>
    <n v="16"/>
    <x v="15"/>
    <x v="1"/>
    <x v="1"/>
    <x v="2"/>
    <n v="1"/>
    <s v="042"/>
    <s v="042-5"/>
    <s v="-"/>
    <s v="2 de 2"/>
    <s v="Ligera"/>
    <s v="Sistemático"/>
    <s v="5 L"/>
    <n v="8.7899999999999991"/>
    <s v="basural"/>
    <s v="55 cm"/>
    <s v="JCHS"/>
    <d v="2018-08-08T00:00:00"/>
    <s v="basural arriba/encima del piso"/>
    <s v="SAK"/>
    <s v="13/10/2018"/>
    <s v="2 mm"/>
    <s v="Vegetal"/>
    <s v="Tallo"/>
    <x v="0"/>
    <x v="0"/>
    <n v="1E-3"/>
    <n v="17"/>
    <s v="Fragmento"/>
    <m/>
    <d v="2019-07-29T00:00:00"/>
    <s v="ERV"/>
  </r>
  <r>
    <n v="16"/>
    <x v="15"/>
    <x v="1"/>
    <x v="1"/>
    <x v="2"/>
    <n v="1"/>
    <s v="042"/>
    <s v="042-5"/>
    <s v="-"/>
    <s v="2 de 2"/>
    <s v="Ligera"/>
    <s v="Sistemático"/>
    <s v="5 L"/>
    <n v="8.7899999999999991"/>
    <s v="basural"/>
    <s v="55 cm"/>
    <s v="JCHS"/>
    <d v="2018-08-08T00:00:00"/>
    <s v="basural arriba/encima del piso"/>
    <s v="SAK"/>
    <s v="13/10/2018"/>
    <s v="1 mm"/>
    <s v="Vegetal"/>
    <s v="Semilla"/>
    <x v="8"/>
    <x v="14"/>
    <s v="-"/>
    <n v="1"/>
    <s v="cf. C. quinoa var. melanospermum"/>
    <m/>
    <d v="2019-07-29T00:00:00"/>
    <s v="ERV"/>
  </r>
  <r>
    <n v="16"/>
    <x v="15"/>
    <x v="1"/>
    <x v="1"/>
    <x v="2"/>
    <n v="1"/>
    <s v="042"/>
    <s v="042-5"/>
    <s v="-"/>
    <s v="2 de 2"/>
    <s v="Ligera"/>
    <s v="Sistemático"/>
    <s v="5 L"/>
    <n v="8.7899999999999991"/>
    <s v="basural"/>
    <s v="55 cm"/>
    <s v="JCHS"/>
    <d v="2018-08-08T00:00:00"/>
    <s v="basural arriba/encima del piso"/>
    <s v="SAK"/>
    <s v="13/10/2018"/>
    <s v="2 mm"/>
    <s v="Animal"/>
    <s v="Excremento"/>
    <x v="0"/>
    <x v="5"/>
    <n v="1E-3"/>
    <n v="5"/>
    <s v="Fragmento"/>
    <m/>
    <d v="2019-07-29T00:00:00"/>
    <s v="ERV"/>
  </r>
  <r>
    <n v="17"/>
    <x v="16"/>
    <x v="1"/>
    <x v="1"/>
    <x v="2"/>
    <s v="-"/>
    <s v="013"/>
    <s v="013-2"/>
    <s v="-"/>
    <s v="1 de 1"/>
    <s v="Ligera"/>
    <s v="Sistemático"/>
    <s v="&lt; 1L"/>
    <n v="1.91"/>
    <s v="basural"/>
    <s v="61 cm"/>
    <s v="JVG"/>
    <s v="27/7/2018"/>
    <s v="semillas, quinoa, nuez- dry screen? starch, pollen, soil chemistry, phytolith"/>
    <s v="SAK"/>
    <s v="2/11/2018"/>
    <s v="0.5 mm"/>
    <s v="Vegetal"/>
    <s v="Semilla"/>
    <x v="8"/>
    <x v="17"/>
    <s v="-"/>
    <n v="4"/>
    <m/>
    <m/>
    <d v="2019-07-29T00:00:00"/>
    <s v="ERV"/>
  </r>
  <r>
    <n v="17"/>
    <x v="16"/>
    <x v="1"/>
    <x v="1"/>
    <x v="2"/>
    <s v="-"/>
    <s v="013"/>
    <s v="013-2"/>
    <s v="-"/>
    <s v="1 de 1"/>
    <s v="Ligera"/>
    <s v="Sistemático"/>
    <s v="&lt; 1L"/>
    <n v="1.91"/>
    <s v="basural"/>
    <s v="61 cm"/>
    <s v="JVG"/>
    <s v="27/7/2018"/>
    <s v="semillas, quinoa, nuez- dry screen? starch, pollen, soil chemistry, phytolith"/>
    <s v="SAK"/>
    <s v="2/11/2018"/>
    <s v="0.5 mm"/>
    <s v="Vegetal"/>
    <s v="Semilla"/>
    <x v="13"/>
    <x v="26"/>
    <s v="-"/>
    <n v="1"/>
    <m/>
    <m/>
    <d v="2019-07-29T00:00:00"/>
    <s v="ERV"/>
  </r>
  <r>
    <n v="17"/>
    <x v="16"/>
    <x v="1"/>
    <x v="1"/>
    <x v="2"/>
    <s v="-"/>
    <s v="013"/>
    <s v="013-2"/>
    <s v="-"/>
    <s v="1 de 1"/>
    <s v="Ligera"/>
    <s v="Sistemático"/>
    <s v="&lt; 1L"/>
    <n v="1.91"/>
    <s v="basural"/>
    <s v="61 cm"/>
    <s v="JVG"/>
    <s v="27/7/2018"/>
    <s v="semillas, quinoa, nuez- dry screen? starch, pollen, soil chemistry, phytolith"/>
    <s v="SAK"/>
    <s v="2/11/2018"/>
    <s v="0.5 mm"/>
    <s v="Vegetal"/>
    <s v="Semilla"/>
    <x v="4"/>
    <x v="6"/>
    <s v="-"/>
    <n v="18"/>
    <m/>
    <m/>
    <d v="2019-07-29T00:00:00"/>
    <s v="ERV"/>
  </r>
  <r>
    <n v="17"/>
    <x v="16"/>
    <x v="1"/>
    <x v="1"/>
    <x v="2"/>
    <s v="-"/>
    <s v="013"/>
    <s v="013-2"/>
    <s v="-"/>
    <s v="1 de 1"/>
    <s v="Ligera"/>
    <s v="Sistemático"/>
    <s v="&lt; 1L"/>
    <n v="1.91"/>
    <s v="basural"/>
    <s v="61 cm"/>
    <s v="JVG"/>
    <s v="27/7/2018"/>
    <s v="semillas, quinoa, nuez- dry screen? starch, pollen, soil chemistry, phytolith"/>
    <s v="SAK"/>
    <s v="2/11/2018"/>
    <s v="2 mm"/>
    <s v="Animal"/>
    <s v="Excremento"/>
    <x v="0"/>
    <x v="5"/>
    <n v="1E-3"/>
    <n v="3"/>
    <s v="Fragmento"/>
    <m/>
    <d v="2019-07-29T00:00:00"/>
    <s v="ERV"/>
  </r>
  <r>
    <n v="18"/>
    <x v="17"/>
    <x v="1"/>
    <x v="1"/>
    <x v="2"/>
    <n v="1"/>
    <s v="042"/>
    <s v="042-6"/>
    <s v="2018-158"/>
    <s v="1 de 1"/>
    <s v="Zaranda (1/4 in)"/>
    <s v="Judgemental"/>
    <s v="-"/>
    <n v="0.52"/>
    <s v="basural"/>
    <s v="58 cm"/>
    <s v="JCHS/NRA"/>
    <d v="2018-08-08T00:00:00"/>
    <s v="guinea pig excrement?"/>
    <s v="SAK"/>
    <s v="30/10/2018"/>
    <s v="4 mm"/>
    <s v="Vegetal"/>
    <s v="Tallo"/>
    <x v="0"/>
    <x v="0"/>
    <n v="0.01"/>
    <n v="9"/>
    <s v="Fragmento"/>
    <m/>
    <d v="2019-07-29T00:00:00"/>
    <s v="ERV"/>
  </r>
  <r>
    <n v="18"/>
    <x v="17"/>
    <x v="1"/>
    <x v="1"/>
    <x v="2"/>
    <n v="1"/>
    <s v="042"/>
    <s v="042-6"/>
    <s v="2018-158"/>
    <s v="1 de 1"/>
    <s v="Zaranda (1/4 in)"/>
    <s v="Judgemental"/>
    <s v="-"/>
    <n v="0.52"/>
    <s v="basural"/>
    <s v="58 cm"/>
    <s v="JCHS/NRA"/>
    <d v="2018-08-08T00:00:00"/>
    <s v="guinea pig excrement?"/>
    <s v="SAK"/>
    <s v="30/10/2018"/>
    <s v="4 mm"/>
    <s v="Animal"/>
    <s v="Excremento"/>
    <x v="11"/>
    <x v="30"/>
    <n v="2E-3"/>
    <n v="1"/>
    <s v="Fragmento; quemado"/>
    <m/>
    <d v="2019-07-29T00:00:00"/>
    <s v="ERV"/>
  </r>
  <r>
    <n v="18"/>
    <x v="17"/>
    <x v="1"/>
    <x v="1"/>
    <x v="2"/>
    <n v="1"/>
    <s v="042"/>
    <s v="042-6"/>
    <s v="2018-158"/>
    <s v="1 de 1"/>
    <s v="Zaranda (1/4 in)"/>
    <s v="Judgemental"/>
    <s v="-"/>
    <n v="0.52"/>
    <s v="basural"/>
    <s v="58 cm"/>
    <s v="JCHS/NRA"/>
    <d v="2018-08-08T00:00:00"/>
    <s v="guinea pig excrement?"/>
    <s v="SAK"/>
    <s v="30/10/2018"/>
    <s v="4 mm"/>
    <s v="Animal"/>
    <s v="Excremento"/>
    <x v="15"/>
    <x v="31"/>
    <n v="1E-3"/>
    <n v="1"/>
    <s v="Quemado; cuy"/>
    <m/>
    <d v="2019-07-29T00:00:00"/>
    <s v="ERV"/>
  </r>
  <r>
    <n v="18"/>
    <x v="17"/>
    <x v="1"/>
    <x v="1"/>
    <x v="2"/>
    <n v="1"/>
    <s v="042"/>
    <s v="042-6"/>
    <s v="2018-158"/>
    <s v="1 de 1"/>
    <s v="Zaranda (1/4 in)"/>
    <s v="Judgemental"/>
    <s v="-"/>
    <n v="0.52"/>
    <s v="basural"/>
    <s v="58 cm"/>
    <s v="JCHS/NRA"/>
    <d v="2018-08-08T00:00:00"/>
    <s v="guinea pig excrement?"/>
    <s v="SAK"/>
    <s v="30/10/2018"/>
    <s v="4 mm"/>
    <s v="Animal"/>
    <s v="Excremento"/>
    <x v="0"/>
    <x v="5"/>
    <n v="2E-3"/>
    <n v="8"/>
    <s v="Fragmento; quemado"/>
    <m/>
    <d v="2019-07-29T00:00:00"/>
    <s v="ERV"/>
  </r>
  <r>
    <n v="19"/>
    <x v="18"/>
    <x v="0"/>
    <x v="0"/>
    <x v="0"/>
    <n v="2"/>
    <s v="178"/>
    <s v="178-7"/>
    <s v="2018-360"/>
    <s v="1 de 1"/>
    <s v="Zaranda (1/4 in)"/>
    <s v="Judgemental"/>
    <s v="-"/>
    <n v="0.1"/>
    <s v="basural"/>
    <s v="50 cm"/>
    <s v="SAK"/>
    <d v="2018-06-09T00:00:00"/>
    <s v="burned excrement - possibly camelid"/>
    <s v="SAK"/>
    <s v="30/10/2018"/>
    <s v="4 mm"/>
    <s v="Animal"/>
    <s v="Excremento"/>
    <x v="0"/>
    <x v="11"/>
    <n v="3.0000000000000001E-3"/>
    <n v="1"/>
    <s v="Fragmento; quemado"/>
    <m/>
    <d v="2019-07-29T00:00:00"/>
    <s v="ERV"/>
  </r>
  <r>
    <n v="20"/>
    <x v="19"/>
    <x v="1"/>
    <x v="1"/>
    <x v="2"/>
    <s v="-"/>
    <s v="014"/>
    <s v="014-6"/>
    <s v="2018-069"/>
    <s v="1 de 1"/>
    <s v="Zaranda (1/4 in)"/>
    <s v="Judgemental"/>
    <s v="-"/>
    <n v="1.55"/>
    <s v="piso"/>
    <s v="61 cm"/>
    <s v="JVG"/>
    <s v="20/8/2018"/>
    <s v="Peach pit, fragments of botantical remains"/>
    <s v="SAK"/>
    <s v="30/10/2018"/>
    <s v="4 mm"/>
    <s v="Vegetal"/>
    <s v="Semilla"/>
    <x v="16"/>
    <x v="32"/>
    <n v="2.5999999999999999E-2"/>
    <n v="1"/>
    <s v="Fragmentado; 5 pedazos"/>
    <m/>
    <d v="2019-07-29T00:00:00"/>
    <s v="ERV"/>
  </r>
  <r>
    <n v="20"/>
    <x v="19"/>
    <x v="1"/>
    <x v="1"/>
    <x v="2"/>
    <s v="-"/>
    <s v="014"/>
    <s v="014-6"/>
    <s v="2018-069"/>
    <s v="1 de 1"/>
    <s v="Zaranda (1/4 in)"/>
    <s v="Judgemental"/>
    <s v="-"/>
    <n v="1.55"/>
    <s v="piso"/>
    <s v="61 cm"/>
    <s v="JVG"/>
    <s v="20/8/2018"/>
    <s v="Peach pit, fragments of botantical remains"/>
    <s v="SAK"/>
    <s v="30/10/2018"/>
    <s v="4 mm"/>
    <s v="Animal"/>
    <s v="Excremento"/>
    <x v="11"/>
    <x v="21"/>
    <n v="7.0000000000000001E-3"/>
    <n v="3"/>
    <m/>
    <m/>
    <d v="2019-07-29T00:00:00"/>
    <s v="ERV"/>
  </r>
  <r>
    <n v="20"/>
    <x v="19"/>
    <x v="1"/>
    <x v="1"/>
    <x v="2"/>
    <s v="-"/>
    <s v="014"/>
    <s v="014-6"/>
    <s v="2018-069"/>
    <s v="1 de 1"/>
    <s v="Zaranda (1/4 in)"/>
    <s v="Judgemental"/>
    <s v="-"/>
    <n v="1.55"/>
    <s v="piso"/>
    <s v="61 cm"/>
    <s v="JVG"/>
    <s v="20/8/2018"/>
    <s v="Peach pit, fragments of botantical remains"/>
    <s v="SAK"/>
    <s v="30/10/2018"/>
    <s v="4 mm"/>
    <s v="Vegetal"/>
    <s v="Fruto"/>
    <x v="17"/>
    <x v="33"/>
    <n v="5.0000000000000001E-3"/>
    <n v="2"/>
    <s v="Fragmento"/>
    <m/>
    <d v="2019-07-29T00:00:00"/>
    <s v="ERV"/>
  </r>
  <r>
    <n v="21"/>
    <x v="20"/>
    <x v="1"/>
    <x v="2"/>
    <x v="3"/>
    <s v="-"/>
    <s v="015"/>
    <s v="015-5"/>
    <s v="2018-074"/>
    <s v="1 de 1"/>
    <s v="Zaranda (1/4 in)"/>
    <s v="Judgemental"/>
    <s v="-"/>
    <n v="0.05"/>
    <s v="relleno"/>
    <s v="125 cm"/>
    <s v="RP"/>
    <s v="20/8/2018"/>
    <s v="possible fragment of totora reed?"/>
    <s v="SAK"/>
    <s v="30/10/2018"/>
    <s v="4 mm"/>
    <s v="Vegetal"/>
    <s v="Hoja"/>
    <x v="1"/>
    <x v="3"/>
    <s v="-"/>
    <s v="-"/>
    <s v="Moderno; desechado por indicación de LMR"/>
    <m/>
    <d v="2019-07-29T00:00:00"/>
    <s v="ERV"/>
  </r>
  <r>
    <n v="22"/>
    <x v="21"/>
    <x v="1"/>
    <x v="1"/>
    <x v="2"/>
    <s v="-"/>
    <s v="016"/>
    <s v="016-7"/>
    <s v="2018-076"/>
    <s v="1 de 1"/>
    <s v="Zaranda (1/4 in)"/>
    <s v="Judgemental"/>
    <s v="-"/>
    <n v="0.26"/>
    <s v="piso"/>
    <s v="77 cm"/>
    <s v="JMS"/>
    <s v="23/8/2018"/>
    <s v="many fragments of unknown material"/>
    <s v="SAK"/>
    <s v="30/10/2018"/>
    <s v="4 mm"/>
    <s v="Vegetal"/>
    <s v="Hoja"/>
    <x v="1"/>
    <x v="3"/>
    <s v="-"/>
    <s v="-"/>
    <s v="Moderno; desechado por indicación de LMR"/>
    <m/>
    <d v="2019-07-29T00:00:00"/>
    <s v="ERV"/>
  </r>
  <r>
    <n v="23"/>
    <x v="22"/>
    <x v="2"/>
    <x v="3"/>
    <x v="4"/>
    <s v="-"/>
    <s v="078"/>
    <s v="078-7"/>
    <s v="2018-159"/>
    <s v="1 de 1"/>
    <s v="Zaranda (1/4 in)"/>
    <s v="Judgemental"/>
    <s v="-"/>
    <n v="0.02"/>
    <s v="piso"/>
    <s v="56 cm"/>
    <s v="JCHS/NRA"/>
    <s v="20/8/2018"/>
    <s v="burned possible seed or peel/shell"/>
    <s v="SAK"/>
    <s v="30/10/2018"/>
    <s v="4 mm"/>
    <s v="Animal"/>
    <s v="Excremento"/>
    <x v="0"/>
    <x v="11"/>
    <n v="5.0000000000000001E-3"/>
    <n v="1"/>
    <s v="Fragmento"/>
    <m/>
    <d v="2019-07-29T00:00:00"/>
    <s v="ERV"/>
  </r>
  <r>
    <n v="24"/>
    <x v="23"/>
    <x v="2"/>
    <x v="3"/>
    <x v="4"/>
    <n v="1"/>
    <s v="103"/>
    <s v="103-6"/>
    <s v="2018-160"/>
    <s v="1 de 1"/>
    <s v="Zaranda (1/4 in)"/>
    <s v="Judgemental"/>
    <s v="-"/>
    <n v="0.59"/>
    <s v="piso"/>
    <s v="53 cm"/>
    <s v="NRA"/>
    <s v="21/8/2018"/>
    <s v="long diagonal fragment"/>
    <s v="SAK"/>
    <s v="30/10/2018"/>
    <s v="4 mm"/>
    <s v="Vegetal"/>
    <s v="Tallo"/>
    <x v="0"/>
    <x v="0"/>
    <n v="1.6E-2"/>
    <n v="1"/>
    <m/>
    <m/>
    <d v="2019-07-29T00:00:00"/>
    <s v="ERV"/>
  </r>
  <r>
    <n v="25"/>
    <x v="24"/>
    <x v="2"/>
    <x v="4"/>
    <x v="5"/>
    <s v="-"/>
    <s v="104"/>
    <s v="104-3"/>
    <s v="2018-227"/>
    <s v="1 de 1"/>
    <s v="Zaranda (1/4 in)"/>
    <s v="Judgemental"/>
    <s v="-"/>
    <n v="0.12"/>
    <s v="piso"/>
    <s v="70 cm"/>
    <s v="SAK"/>
    <s v="21/8/2018"/>
    <s v="camelid excrement?"/>
    <s v="SAK"/>
    <s v="30/10/2018"/>
    <s v="4 mm"/>
    <s v="Animal"/>
    <s v="Excremento"/>
    <x v="0"/>
    <x v="5"/>
    <n v="4.0000000000000001E-3"/>
    <n v="1"/>
    <m/>
    <m/>
    <d v="2019-07-29T00:00:00"/>
    <s v="ERV"/>
  </r>
  <r>
    <n v="26"/>
    <x v="25"/>
    <x v="1"/>
    <x v="5"/>
    <x v="6"/>
    <s v="-"/>
    <s v="173"/>
    <s v="173-8"/>
    <s v="2018-353"/>
    <s v="1 de 1"/>
    <s v="Zaranda (1/4 in)"/>
    <s v="Judgemental"/>
    <s v="-"/>
    <n v="0.97"/>
    <s v="relleno y horno"/>
    <s v="89 cm"/>
    <s v="JCHS"/>
    <d v="2018-05-09T00:00:00"/>
    <s v="many burned fragments - possibly of camelid excrement"/>
    <s v="SAK"/>
    <s v="30/10/2018"/>
    <s v="4 mm"/>
    <s v="Animal"/>
    <s v="Excremento"/>
    <x v="11"/>
    <x v="30"/>
    <n v="1.4E-2"/>
    <n v="9"/>
    <s v="Fragmento; quemado"/>
    <m/>
    <d v="2019-07-31T00:00:00"/>
    <s v="ERV"/>
  </r>
  <r>
    <n v="26"/>
    <x v="25"/>
    <x v="1"/>
    <x v="5"/>
    <x v="6"/>
    <s v="-"/>
    <s v="173"/>
    <s v="173-8"/>
    <s v="2018-353"/>
    <s v="1 de 1"/>
    <s v="Zaranda (1/4 in)"/>
    <s v="Judgemental"/>
    <s v="-"/>
    <n v="0.97"/>
    <s v="relleno y horno"/>
    <s v="89 cm"/>
    <s v="JCHS"/>
    <d v="2018-05-09T00:00:00"/>
    <s v="many burned fragments - possibly of camelid excrement"/>
    <s v="SAK"/>
    <s v="30/10/2018"/>
    <s v="2 mm"/>
    <s v="Animal"/>
    <s v="Excremento"/>
    <x v="11"/>
    <x v="30"/>
    <n v="2E-3"/>
    <n v="13"/>
    <s v="Fragmento; quemado"/>
    <m/>
    <d v="2019-07-31T00:00:00"/>
    <s v="ERV"/>
  </r>
  <r>
    <n v="27"/>
    <x v="26"/>
    <x v="1"/>
    <x v="6"/>
    <x v="6"/>
    <s v="-"/>
    <s v="179"/>
    <s v="179-1"/>
    <s v="2018-361"/>
    <s v="1 de 1"/>
    <s v="Zaranda (1/4 in)"/>
    <s v="Judgemental"/>
    <s v="-"/>
    <n v="1.03"/>
    <s v="relleno"/>
    <s v="89 cm"/>
    <s v="JCHS"/>
    <d v="2018-06-09T00:00:00"/>
    <s v="3 burned fragments - alpaca excrement?"/>
    <s v="SAK"/>
    <s v="30/10/2018"/>
    <s v="4 mm"/>
    <s v="Animal"/>
    <s v="Excremento"/>
    <x v="0"/>
    <x v="5"/>
    <n v="8.0000000000000002E-3"/>
    <n v="7"/>
    <s v="Fragmento; quemado"/>
    <m/>
    <d v="2019-07-31T00:00:00"/>
    <s v="ERV"/>
  </r>
  <r>
    <n v="27"/>
    <x v="26"/>
    <x v="1"/>
    <x v="6"/>
    <x v="6"/>
    <s v="-"/>
    <s v="179"/>
    <s v="179-1"/>
    <s v="2018-361"/>
    <s v="1 de 1"/>
    <s v="Zaranda (1/4 in)"/>
    <s v="Judgemental"/>
    <s v="-"/>
    <n v="1.03"/>
    <s v="relleno"/>
    <s v="89 cm"/>
    <s v="JCHS"/>
    <d v="2018-06-09T00:00:00"/>
    <s v="3 burned fragments - alpaca excrement?"/>
    <s v="SAK"/>
    <s v="30/10/2018"/>
    <s v="4 mm"/>
    <s v="Animal"/>
    <s v="Excremento"/>
    <x v="0"/>
    <x v="5"/>
    <n v="0.03"/>
    <n v="24"/>
    <s v="Fragmento; quemado"/>
    <m/>
    <d v="2019-07-31T00:00:00"/>
    <s v="ERV"/>
  </r>
  <r>
    <n v="28"/>
    <x v="27"/>
    <x v="0"/>
    <x v="7"/>
    <x v="7"/>
    <s v="-"/>
    <s v="181"/>
    <s v="181-3"/>
    <s v="2018-362"/>
    <s v="1 de 1"/>
    <s v="Zaranda (1/4 in)"/>
    <s v="Judgemental"/>
    <s v="-"/>
    <n v="8.0299999999999994"/>
    <s v="ofrenda?"/>
    <s v="76 cm"/>
    <s v="KWH"/>
    <d v="2018-06-09T00:00:00"/>
    <s v="lots of fragments of wood"/>
    <s v="SAK"/>
    <s v="30/10/2018"/>
    <s v="4 mm"/>
    <s v="Vegetal"/>
    <s v="Tallo"/>
    <x v="0"/>
    <x v="0"/>
    <n v="0.02"/>
    <n v="1"/>
    <s v="Fragmento"/>
    <m/>
    <d v="2019-07-29T00:00:00"/>
    <s v="ERV"/>
  </r>
  <r>
    <n v="28"/>
    <x v="27"/>
    <x v="0"/>
    <x v="7"/>
    <x v="7"/>
    <s v="-"/>
    <s v="181"/>
    <s v="181-3"/>
    <s v="2018-362"/>
    <s v="1 de 1"/>
    <s v="Zaranda (1/4 in)"/>
    <s v="Judgemental"/>
    <s v="-"/>
    <n v="8.0299999999999994"/>
    <s v="ofrenda?"/>
    <s v="76 cm"/>
    <s v="KWH"/>
    <d v="2018-06-09T00:00:00"/>
    <s v="lots of fragments of wood"/>
    <s v="SAK"/>
    <s v="30/10/2018"/>
    <s v="4 mm"/>
    <s v="Vegetal"/>
    <s v="Hoja"/>
    <x v="3"/>
    <x v="4"/>
    <n v="2.3E-2"/>
    <n v="2"/>
    <s v="Fragmento de barro con impronta de totora"/>
    <m/>
    <d v="2019-07-29T00:00:00"/>
    <s v="ERV"/>
  </r>
  <r>
    <n v="29"/>
    <x v="28"/>
    <x v="0"/>
    <x v="8"/>
    <x v="8"/>
    <n v="1"/>
    <s v="187"/>
    <s v="187-6"/>
    <s v="2018-366"/>
    <s v="1 de 1"/>
    <s v="Zaranda (1/4 in)"/>
    <s v="Judgemental"/>
    <s v="-"/>
    <n v="0.15"/>
    <s v="relleno"/>
    <s v="44 cm"/>
    <s v="JCHS"/>
    <d v="2018-07-09T00:00:00"/>
    <s v="guinea pig or camelid excrement?"/>
    <s v="SAK"/>
    <s v="30/10/2018"/>
    <s v="4 mm"/>
    <s v="Animal"/>
    <s v="Excremento"/>
    <x v="11"/>
    <x v="21"/>
    <n v="7.0000000000000001E-3"/>
    <n v="1"/>
    <s v="Quemado"/>
    <m/>
    <d v="2019-07-29T00:00:00"/>
    <s v="ERV"/>
  </r>
  <r>
    <n v="30"/>
    <x v="29"/>
    <x v="0"/>
    <x v="8"/>
    <x v="8"/>
    <n v="2"/>
    <s v="200"/>
    <s v="200-4"/>
    <s v="2018-375"/>
    <s v="1 de 1"/>
    <s v="Zaranda (1/4 in)"/>
    <s v="Judgemental"/>
    <s v="-"/>
    <n v="0.22"/>
    <s v="relleno"/>
    <s v="50 cm"/>
    <s v="JCHS"/>
    <d v="2018-11-09T00:00:00"/>
    <s v="guinea pig or camelid excrement?"/>
    <s v="SAK"/>
    <s v="30/10/2018"/>
    <s v="4 mm"/>
    <s v="Animal"/>
    <s v="Excremento"/>
    <x v="11"/>
    <x v="30"/>
    <n v="7.0000000000000001E-3"/>
    <n v="2"/>
    <s v="Quemado"/>
    <m/>
    <d v="2019-07-29T00:00:00"/>
    <s v="ERV"/>
  </r>
  <r>
    <n v="31"/>
    <x v="30"/>
    <x v="0"/>
    <x v="8"/>
    <x v="8"/>
    <n v="2"/>
    <s v="203"/>
    <s v="203-6"/>
    <s v="2018-376"/>
    <s v="1 de 1"/>
    <s v="Zaranda (1/4 in)"/>
    <s v="Judgemental"/>
    <s v="-"/>
    <n v="1.04"/>
    <s v="piso"/>
    <s v="60 cm"/>
    <s v="JCHS"/>
    <d v="2018-12-09T00:00:00"/>
    <s v="8 fragments, 3 of them whole, of possible camelid excrement"/>
    <s v="SAK"/>
    <s v="30/10/2018"/>
    <s v="4 mm"/>
    <s v="Animal"/>
    <s v="Excremento"/>
    <x v="11"/>
    <x v="30"/>
    <n v="2.8000000000000001E-2"/>
    <n v="7"/>
    <s v="Quemado"/>
    <m/>
    <d v="2019-07-29T00:00:00"/>
    <s v="ERV"/>
  </r>
  <r>
    <n v="32"/>
    <x v="31"/>
    <x v="0"/>
    <x v="8"/>
    <x v="8"/>
    <n v="1"/>
    <s v="209"/>
    <s v="209-8"/>
    <s v="2018-383"/>
    <s v="1 de 1"/>
    <s v="Zaranda (1/4 in)"/>
    <s v="Judgemental"/>
    <s v="-"/>
    <n v="1.62"/>
    <s v="piso"/>
    <s v="60 cm"/>
    <s v="JCHS"/>
    <s v="    13/9/2018"/>
    <s v="small piece of burned stick or twig"/>
    <s v="SAK"/>
    <s v="30/10/2018"/>
    <s v="4 mm"/>
    <s v="Vegetal"/>
    <s v="Tallo"/>
    <x v="0"/>
    <x v="0"/>
    <n v="3.4000000000000002E-2"/>
    <n v="3"/>
    <s v="Fragmento"/>
    <m/>
    <d v="2019-07-29T00:00:00"/>
    <s v="ERV"/>
  </r>
  <r>
    <n v="32"/>
    <x v="31"/>
    <x v="0"/>
    <x v="8"/>
    <x v="8"/>
    <n v="1"/>
    <s v="209"/>
    <s v="209-8"/>
    <s v="2018-383"/>
    <s v="1 de 1"/>
    <s v="Zaranda (1/4 in)"/>
    <s v="Judgemental"/>
    <s v="-"/>
    <n v="1.62"/>
    <s v="piso"/>
    <s v="60 cm"/>
    <s v="JCHS"/>
    <s v="    13/9/2018"/>
    <s v="small piece of burned stick or twig"/>
    <s v="SAK"/>
    <s v="30/10/2018"/>
    <s v="4 mm"/>
    <s v="Animal"/>
    <s v="Excremento"/>
    <x v="11"/>
    <x v="21"/>
    <n v="7.0000000000000001E-3"/>
    <n v="3"/>
    <m/>
    <m/>
    <d v="2019-07-29T00:00:00"/>
    <s v="ERV"/>
  </r>
  <r>
    <n v="33"/>
    <x v="32"/>
    <x v="1"/>
    <x v="6"/>
    <x v="6"/>
    <n v="1"/>
    <s v="230"/>
    <s v="230-7"/>
    <s v="2018-467"/>
    <s v="1 de 1"/>
    <s v="Zaranda (1/4 in)"/>
    <s v="Judgemental"/>
    <s v="-"/>
    <n v="0.13"/>
    <s v="piso"/>
    <s v="50 cm"/>
    <s v="SS/RFA"/>
    <s v="19/9/2018"/>
    <s v="guinea pig or camelid excrement?"/>
    <s v="SAK"/>
    <s v="30/10/2018"/>
    <s v="4 mm"/>
    <s v="Animal"/>
    <s v="Excremento"/>
    <x v="11"/>
    <x v="30"/>
    <n v="3.0000000000000001E-3"/>
    <n v="1"/>
    <s v="Quemado"/>
    <m/>
    <d v="2019-07-29T00:00:00"/>
    <s v="ERV"/>
  </r>
  <r>
    <n v="34"/>
    <x v="33"/>
    <x v="2"/>
    <x v="3"/>
    <x v="4"/>
    <s v="-"/>
    <s v="078"/>
    <s v="078-3"/>
    <s v="-"/>
    <s v="1 de 2"/>
    <s v="Ligera"/>
    <s v="Sistemático"/>
    <s v="5 L"/>
    <n v="6.93"/>
    <s v="piso"/>
    <s v="56 cm"/>
    <s v="JCHS/NRA"/>
    <s v="15/8/2018"/>
    <s v="nivel de occupation"/>
    <s v="SAK"/>
    <s v="7/10/2018"/>
    <s v="2 mm"/>
    <s v="Vegetal"/>
    <s v="Tallo"/>
    <x v="0"/>
    <x v="0"/>
    <n v="5.0000000000000001E-3"/>
    <n v="29"/>
    <s v="Fragmento"/>
    <m/>
    <d v="2019-07-29T00:00:00"/>
    <s v="ERV"/>
  </r>
  <r>
    <n v="34"/>
    <x v="33"/>
    <x v="2"/>
    <x v="3"/>
    <x v="4"/>
    <s v="-"/>
    <s v="078"/>
    <s v="078-3"/>
    <s v="-"/>
    <s v="1 de 2"/>
    <s v="Ligera"/>
    <s v="Sistemático"/>
    <s v="5 L"/>
    <n v="6.93"/>
    <s v="piso"/>
    <s v="56 cm"/>
    <s v="JCHS/NRA"/>
    <s v="15/8/2018"/>
    <s v="nivel de occupation"/>
    <s v="SAK"/>
    <s v="7/10/2018"/>
    <s v="1 mm"/>
    <s v="Vegetal"/>
    <s v="Semilla"/>
    <x v="0"/>
    <x v="8"/>
    <s v="-"/>
    <n v="2"/>
    <m/>
    <m/>
    <d v="2019-07-29T00:00:00"/>
    <s v="ERV"/>
  </r>
  <r>
    <n v="34"/>
    <x v="33"/>
    <x v="2"/>
    <x v="3"/>
    <x v="4"/>
    <s v="-"/>
    <s v="078"/>
    <s v="078-3"/>
    <s v="-"/>
    <s v="1 de 2"/>
    <s v="Ligera"/>
    <s v="Sistemático"/>
    <s v="5 L"/>
    <n v="6.93"/>
    <s v="piso"/>
    <s v="56 cm"/>
    <s v="JCHS/NRA"/>
    <s v="15/8/2018"/>
    <s v="nivel de occupation"/>
    <s v="SAK"/>
    <s v="7/10/2018"/>
    <s v="1 mm"/>
    <s v="Vegetal"/>
    <s v="Semilla"/>
    <x v="8"/>
    <x v="23"/>
    <s v="-"/>
    <n v="1"/>
    <s v="cf. C. quinoa var. melanospermum"/>
    <m/>
    <d v="2019-07-29T00:00:00"/>
    <s v="ERV"/>
  </r>
  <r>
    <n v="34"/>
    <x v="33"/>
    <x v="2"/>
    <x v="3"/>
    <x v="4"/>
    <s v="-"/>
    <s v="078"/>
    <s v="078-3"/>
    <s v="-"/>
    <s v="1 de 2"/>
    <s v="Ligera"/>
    <s v="Sistemático"/>
    <s v="5 L"/>
    <n v="6.93"/>
    <s v="piso"/>
    <s v="56 cm"/>
    <s v="JCHS/NRA"/>
    <s v="15/8/2018"/>
    <s v="nivel de occupation"/>
    <s v="SAK"/>
    <s v="7/10/2018"/>
    <s v="1 mm"/>
    <s v="Vegetal "/>
    <s v="Semilla"/>
    <x v="1"/>
    <x v="3"/>
    <s v="-"/>
    <n v="1"/>
    <m/>
    <m/>
    <d v="2019-07-29T00:00:00"/>
    <s v="ERV"/>
  </r>
  <r>
    <n v="34"/>
    <x v="33"/>
    <x v="2"/>
    <x v="3"/>
    <x v="4"/>
    <s v="-"/>
    <s v="078"/>
    <s v="078-3"/>
    <s v="-"/>
    <s v="1 de 2"/>
    <s v="Ligera"/>
    <s v="Sistemático"/>
    <s v="5 L"/>
    <n v="6.93"/>
    <s v="piso"/>
    <s v="56 cm"/>
    <s v="JCHS/NRA"/>
    <s v="15/8/2018"/>
    <s v="nivel de occupation"/>
    <s v="SAK"/>
    <s v="7/10/2018"/>
    <s v="2 mm"/>
    <s v="Animal"/>
    <s v="Excremento"/>
    <x v="0"/>
    <x v="5"/>
    <n v="1E-3"/>
    <n v="2"/>
    <s v="Fragmento"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4 mm"/>
    <s v="Vegetal"/>
    <s v="Tallo"/>
    <x v="0"/>
    <x v="0"/>
    <n v="8.0000000000000002E-3"/>
    <n v="1"/>
    <s v="Fragmento"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2 mm"/>
    <s v="Vegetal"/>
    <s v="Tallo"/>
    <x v="0"/>
    <x v="0"/>
    <n v="5.0000000000000001E-3"/>
    <n v="39"/>
    <s v="Fragmento"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1 mm"/>
    <s v="Vegetal"/>
    <s v="Semilla"/>
    <x v="4"/>
    <x v="6"/>
    <s v="-"/>
    <n v="8"/>
    <m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1 mm"/>
    <s v="Vegetal"/>
    <s v="Semilla"/>
    <x v="5"/>
    <x v="7"/>
    <s v="-"/>
    <n v="2"/>
    <m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1 mm"/>
    <s v="Vegetal"/>
    <s v="Semilla"/>
    <x v="10"/>
    <x v="19"/>
    <s v="-"/>
    <n v="1"/>
    <m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1 mm"/>
    <s v="Vegetal"/>
    <s v="Semilla"/>
    <x v="8"/>
    <x v="17"/>
    <s v="-"/>
    <n v="4"/>
    <m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1 mm"/>
    <s v="Vegetal"/>
    <s v="Semilla"/>
    <x v="0"/>
    <x v="8"/>
    <s v="-"/>
    <n v="7"/>
    <m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4 mm"/>
    <s v="Animal"/>
    <s v="Excremento"/>
    <x v="11"/>
    <x v="30"/>
    <n v="3.0000000000000001E-3"/>
    <n v="1"/>
    <s v="+ un fragmento"/>
    <m/>
    <d v="2019-07-29T00:00:00"/>
    <s v="ERV"/>
  </r>
  <r>
    <n v="35"/>
    <x v="34"/>
    <x v="2"/>
    <x v="3"/>
    <x v="4"/>
    <s v="-"/>
    <s v="078"/>
    <s v="078-3"/>
    <s v="-"/>
    <s v="2 de 2"/>
    <s v="Ligera"/>
    <s v="Sistemático"/>
    <s v="5 L"/>
    <n v="21.15"/>
    <s v="piso"/>
    <s v="52 cm"/>
    <s v="JCHS/NRA"/>
    <s v="15/8/2018"/>
    <s v="nivel de occupation"/>
    <s v="SAK"/>
    <s v="7/10/2018"/>
    <s v="2 mm"/>
    <s v="Animal"/>
    <s v="Excremento"/>
    <x v="0"/>
    <x v="5"/>
    <n v="2E-3"/>
    <n v="12"/>
    <s v="Fragmento"/>
    <m/>
    <d v="2019-07-29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2 mm"/>
    <s v="Vegetal"/>
    <s v="Tallo"/>
    <x v="0"/>
    <x v="0"/>
    <n v="1E-3"/>
    <n v="6"/>
    <s v="Fragmento"/>
    <m/>
    <d v="2019-07-30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2 mm"/>
    <s v="Vegetal"/>
    <s v="Semilla"/>
    <x v="0"/>
    <x v="8"/>
    <s v="-"/>
    <n v="1"/>
    <s v="Clinkered; cf. Chenopodiacea"/>
    <m/>
    <d v="2019-07-30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1 mm"/>
    <s v="Vegetal"/>
    <s v="Semilla"/>
    <x v="10"/>
    <x v="19"/>
    <s v="-"/>
    <n v="1"/>
    <s v="Moderno"/>
    <m/>
    <d v="2019-07-30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1 mm"/>
    <s v="Vegetal"/>
    <s v="Semilla"/>
    <x v="4"/>
    <x v="6"/>
    <s v="-"/>
    <n v="14"/>
    <s v="Forraje [embedded in excrement pellets]"/>
    <m/>
    <d v="2019-07-30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1 mm"/>
    <s v="Vegetal"/>
    <s v="Semilla"/>
    <x v="0"/>
    <x v="8"/>
    <s v="-"/>
    <n v="1"/>
    <s v="Clinkered"/>
    <m/>
    <d v="2019-07-30T00:00:00"/>
    <s v="ERV"/>
  </r>
  <r>
    <n v="36"/>
    <x v="35"/>
    <x v="2"/>
    <x v="3"/>
    <x v="4"/>
    <n v="1"/>
    <s v="101"/>
    <s v="101-1"/>
    <s v="-"/>
    <s v="1 de 2"/>
    <s v="Ligera"/>
    <s v="Sistemático"/>
    <s v="6 L"/>
    <n v="9.74"/>
    <s v="piso"/>
    <s v="38.5 cm"/>
    <s v="JCHS/NRA"/>
    <s v="20/8/2018"/>
    <s v="nivel de occupacion"/>
    <s v="SAK"/>
    <s v="7/10/2018"/>
    <s v="2 mm"/>
    <s v="Animal"/>
    <s v="Excremento"/>
    <x v="0"/>
    <x v="5"/>
    <s v="&lt;0.001"/>
    <n v="1"/>
    <s v="Fragmento"/>
    <m/>
    <d v="2019-07-30T00:00:00"/>
    <s v="ERV"/>
  </r>
  <r>
    <n v="37"/>
    <x v="36"/>
    <x v="2"/>
    <x v="3"/>
    <x v="4"/>
    <n v="2"/>
    <s v="124"/>
    <s v="124-3"/>
    <s v="-"/>
    <s v="1 de 2"/>
    <s v="Ligera"/>
    <s v="Sistemático"/>
    <s v="5 L"/>
    <n v="9.56"/>
    <s v="piso"/>
    <s v="66 cm"/>
    <s v="JCHS  "/>
    <s v="27/8/2018"/>
    <s v="encima y abajo del piso"/>
    <s v="SAK"/>
    <s v="7/10/2018"/>
    <s v="2 mm"/>
    <s v="Vegetal"/>
    <s v="Tallo"/>
    <x v="0"/>
    <x v="0"/>
    <n v="1E-3"/>
    <n v="5"/>
    <s v="Fragmento"/>
    <m/>
    <d v="2019-07-30T00:00:00"/>
    <s v="ERV"/>
  </r>
  <r>
    <n v="37"/>
    <x v="36"/>
    <x v="2"/>
    <x v="3"/>
    <x v="4"/>
    <n v="2"/>
    <s v="124"/>
    <s v="124-3"/>
    <s v="-"/>
    <s v="1 de 2"/>
    <s v="Ligera"/>
    <s v="Sistemático"/>
    <s v="5 L"/>
    <n v="9.56"/>
    <s v="piso"/>
    <s v="66 cm"/>
    <s v="JCHS  "/>
    <s v="27/8/2018"/>
    <s v="encima y abajo del piso"/>
    <s v="SAK"/>
    <s v="7/10/2018"/>
    <s v="1 mm"/>
    <s v="Vegetal "/>
    <s v="Semilla"/>
    <x v="1"/>
    <x v="3"/>
    <s v="-"/>
    <n v="1"/>
    <m/>
    <m/>
    <d v="2019-07-30T00:00:00"/>
    <s v="ERV"/>
  </r>
  <r>
    <n v="37"/>
    <x v="36"/>
    <x v="2"/>
    <x v="3"/>
    <x v="4"/>
    <n v="2"/>
    <s v="124"/>
    <s v="124-3"/>
    <s v="-"/>
    <s v="1 de 2"/>
    <s v="Ligera"/>
    <s v="Sistemático"/>
    <s v="5 L"/>
    <n v="9.56"/>
    <s v="piso"/>
    <s v="66 cm"/>
    <s v="JCHS  "/>
    <s v="27/8/2018"/>
    <s v="encima y abajo del piso"/>
    <s v="SAK"/>
    <s v="7/10/2018"/>
    <s v="1 mm"/>
    <s v="Vegetal"/>
    <s v="Semilla"/>
    <x v="4"/>
    <x v="6"/>
    <s v="-"/>
    <n v="4"/>
    <s v="Forraje"/>
    <m/>
    <d v="2019-07-30T00:00:00"/>
    <s v="ERV"/>
  </r>
  <r>
    <n v="37"/>
    <x v="36"/>
    <x v="2"/>
    <x v="3"/>
    <x v="4"/>
    <n v="2"/>
    <s v="124"/>
    <s v="124-3"/>
    <s v="-"/>
    <s v="1 de 2"/>
    <s v="Ligera"/>
    <s v="Sistemático"/>
    <s v="5 L"/>
    <n v="9.56"/>
    <s v="piso"/>
    <s v="66 cm"/>
    <s v="JCHS  "/>
    <s v="27/8/2018"/>
    <s v="encima y abajo del piso"/>
    <s v="SAK"/>
    <s v="7/10/2018"/>
    <s v="1 mm"/>
    <s v="Vegetal"/>
    <s v="Semilla"/>
    <x v="5"/>
    <x v="20"/>
    <s v="-"/>
    <n v="2"/>
    <s v="cf. Echinopsis sp."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2 mm"/>
    <s v="Vegetal"/>
    <s v="Tallo"/>
    <x v="0"/>
    <x v="0"/>
    <n v="1E-3"/>
    <n v="8"/>
    <s v="Fragmento"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2 mm"/>
    <s v="Vegetal"/>
    <s v="Semilla"/>
    <x v="4"/>
    <x v="6"/>
    <s v="-"/>
    <n v="3"/>
    <m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2 mm"/>
    <s v="Vegetal"/>
    <s v="Semilla"/>
    <x v="0"/>
    <x v="8"/>
    <s v="-"/>
    <n v="1"/>
    <m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1 mm"/>
    <s v="Vegetal"/>
    <s v="Semilla"/>
    <x v="7"/>
    <x v="34"/>
    <s v="-"/>
    <n v="1"/>
    <s v="cf. Capsicum sp."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1 mm"/>
    <s v="Vegetal"/>
    <s v="Semilla"/>
    <x v="4"/>
    <x v="6"/>
    <s v="-"/>
    <n v="8"/>
    <s v="Forraje; digerido"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1 mm"/>
    <s v="Vegetal"/>
    <s v="Semilla"/>
    <x v="17"/>
    <x v="35"/>
    <s v="-"/>
    <n v="1"/>
    <m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1 mm"/>
    <s v="Vegetal"/>
    <s v="Semilla"/>
    <x v="5"/>
    <x v="20"/>
    <s v="-"/>
    <n v="1"/>
    <m/>
    <m/>
    <d v="2019-07-30T00:00:00"/>
    <s v="ERV"/>
  </r>
  <r>
    <n v="38"/>
    <x v="37"/>
    <x v="2"/>
    <x v="3"/>
    <x v="4"/>
    <n v="1"/>
    <s v="101"/>
    <s v="101-1"/>
    <s v="-"/>
    <s v="2 de 2"/>
    <s v="Ligera"/>
    <s v="Sistemático"/>
    <s v="5 L"/>
    <n v="7.91"/>
    <s v="piso"/>
    <s v="38 cm"/>
    <s v="JCHS/NRA"/>
    <s v="20/8/2018"/>
    <s v="nivel de occupacion"/>
    <s v="SAK"/>
    <d v="2018-08-10T00:00:00"/>
    <s v="1 mm"/>
    <s v="Vegetal"/>
    <s v="Semilla"/>
    <x v="0"/>
    <x v="8"/>
    <s v="-"/>
    <n v="1"/>
    <m/>
    <m/>
    <d v="2019-07-30T00:00:00"/>
    <s v="ERV"/>
  </r>
  <r>
    <n v="39"/>
    <x v="38"/>
    <x v="2"/>
    <x v="3"/>
    <x v="4"/>
    <n v="2"/>
    <s v="124"/>
    <s v="124-3"/>
    <s v="-"/>
    <s v="2 de 2"/>
    <s v="Ligera"/>
    <s v="Sistemático"/>
    <s v="5 L"/>
    <n v="20.61"/>
    <s v="piso"/>
    <s v="66 cm"/>
    <s v="JCHS  "/>
    <s v="27/8/2018"/>
    <s v="encima y abajo del piso"/>
    <s v="SAK"/>
    <d v="2018-10-10T00:00:00"/>
    <s v="2 mm"/>
    <s v="Vegetal"/>
    <s v="Tallo"/>
    <x v="0"/>
    <x v="0"/>
    <s v="&lt;0.001"/>
    <n v="3"/>
    <s v="Fragmento"/>
    <m/>
    <d v="2019-07-31T00:00:00"/>
    <s v="ERV"/>
  </r>
  <r>
    <n v="39"/>
    <x v="38"/>
    <x v="2"/>
    <x v="3"/>
    <x v="4"/>
    <n v="2"/>
    <s v="124"/>
    <s v="124-3"/>
    <s v="-"/>
    <s v="2 de 2"/>
    <s v="Ligera"/>
    <s v="Sistemático"/>
    <s v="5 L"/>
    <n v="20.61"/>
    <s v="piso"/>
    <s v="66 cm"/>
    <s v="JCHS  "/>
    <s v="27/8/2018"/>
    <s v="encima y abajo del piso"/>
    <s v="SAK"/>
    <d v="2018-10-10T00:00:00"/>
    <s v="1 mm"/>
    <s v="Vegetal"/>
    <s v="Semilla"/>
    <x v="4"/>
    <x v="6"/>
    <s v="-"/>
    <n v="8"/>
    <s v="Forraje"/>
    <m/>
    <d v="2019-07-31T00:00:00"/>
    <s v="ERV"/>
  </r>
  <r>
    <n v="39"/>
    <x v="38"/>
    <x v="2"/>
    <x v="3"/>
    <x v="4"/>
    <n v="2"/>
    <s v="124"/>
    <s v="124-3"/>
    <s v="-"/>
    <s v="2 de 2"/>
    <s v="Ligera"/>
    <s v="Sistemático"/>
    <s v="5 L"/>
    <n v="20.61"/>
    <s v="piso"/>
    <s v="66 cm"/>
    <s v="JCHS  "/>
    <s v="27/8/2018"/>
    <s v="encima y abajo del piso"/>
    <s v="SAK"/>
    <d v="2018-10-10T00:00:00"/>
    <s v="1 mm"/>
    <s v="Vegetal"/>
    <s v="Semilla"/>
    <x v="5"/>
    <x v="20"/>
    <s v="-"/>
    <n v="2"/>
    <s v="cf. Echinopsis sp."/>
    <m/>
    <d v="2019-07-31T00:00:00"/>
    <s v="ERV"/>
  </r>
  <r>
    <n v="39"/>
    <x v="38"/>
    <x v="2"/>
    <x v="3"/>
    <x v="4"/>
    <n v="2"/>
    <s v="124"/>
    <s v="124-3"/>
    <s v="-"/>
    <s v="2 de 2"/>
    <s v="Ligera"/>
    <s v="Sistemático"/>
    <s v="5 L"/>
    <n v="20.61"/>
    <s v="piso"/>
    <s v="66 cm"/>
    <s v="JCHS  "/>
    <s v="27/8/2018"/>
    <s v="encima y abajo del piso"/>
    <s v="SAK"/>
    <d v="2018-10-10T00:00:00"/>
    <s v="1 mm"/>
    <s v="Vegetal "/>
    <s v="Semilla"/>
    <x v="1"/>
    <x v="3"/>
    <s v="-"/>
    <n v="1"/>
    <m/>
    <m/>
    <d v="2019-07-31T00:00:00"/>
    <s v="ERV"/>
  </r>
  <r>
    <n v="39"/>
    <x v="38"/>
    <x v="2"/>
    <x v="3"/>
    <x v="4"/>
    <n v="2"/>
    <s v="124"/>
    <s v="124-3"/>
    <s v="-"/>
    <s v="2 de 2"/>
    <s v="Ligera"/>
    <s v="Sistemático"/>
    <s v="5 L"/>
    <n v="20.61"/>
    <s v="piso"/>
    <s v="66 cm"/>
    <s v="JCHS  "/>
    <s v="27/8/2018"/>
    <s v="encima y abajo del piso"/>
    <s v="SAK"/>
    <d v="2018-10-10T00:00:00"/>
    <s v="2 mm"/>
    <s v="Animal"/>
    <s v="Excremento"/>
    <x v="0"/>
    <x v="5"/>
    <s v="&lt;0.001"/>
    <n v="1"/>
    <s v="Fragmento"/>
    <m/>
    <d v="2019-07-31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4 mm"/>
    <s v="Vegetal"/>
    <s v="Tallo"/>
    <x v="0"/>
    <x v="0"/>
    <n v="1E-3"/>
    <n v="2"/>
    <s v="Fragmento"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2 mm"/>
    <s v="Vegetal"/>
    <s v="Tallo"/>
    <x v="0"/>
    <x v="0"/>
    <n v="2E-3"/>
    <n v="16"/>
    <s v="Fragmento"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1 mm"/>
    <s v="Vegetal"/>
    <s v="Semilla"/>
    <x v="5"/>
    <x v="20"/>
    <s v="-"/>
    <n v="3"/>
    <s v="cf. Echinopsis sp."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1 mm"/>
    <s v="Vegetal"/>
    <s v="Semilla"/>
    <x v="4"/>
    <x v="6"/>
    <s v="-"/>
    <n v="2"/>
    <s v="Forraje"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1 mm"/>
    <s v="Vegetal"/>
    <s v="Semilla"/>
    <x v="0"/>
    <x v="8"/>
    <s v="-"/>
    <n v="4"/>
    <m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1 mm"/>
    <s v="Vegetal"/>
    <s v="Semilla"/>
    <x v="8"/>
    <x v="23"/>
    <s v="-"/>
    <n v="4"/>
    <s v="Clinkered; cf. C. quinoa var. melanospermum"/>
    <m/>
    <d v="2019-07-30T00:00:00"/>
    <s v="ERV"/>
  </r>
  <r>
    <n v="40"/>
    <x v="39"/>
    <x v="2"/>
    <x v="3"/>
    <x v="4"/>
    <n v="1"/>
    <s v="103"/>
    <s v="103-1"/>
    <s v="-"/>
    <s v="1 de 2"/>
    <s v="Ligera"/>
    <s v="Sistemático"/>
    <s v="5 L"/>
    <n v="4.09"/>
    <s v="piso"/>
    <s v="47 cm"/>
    <s v="NRA"/>
    <s v="21/8/2018"/>
    <s v="Encima del piso de piedras, y dentro de las piedras"/>
    <s v="SAK"/>
    <s v="10/10/2018"/>
    <s v="2 mm"/>
    <s v="Animal"/>
    <s v="Excremento"/>
    <x v="0"/>
    <x v="5"/>
    <n v="1E-3"/>
    <n v="12"/>
    <s v="Fragmento; quemado"/>
    <m/>
    <d v="2019-07-30T00:00:00"/>
    <s v="ERV"/>
  </r>
  <r>
    <n v="41"/>
    <x v="40"/>
    <x v="2"/>
    <x v="3"/>
    <x v="4"/>
    <n v="3"/>
    <s v="116"/>
    <s v="116-2"/>
    <s v="-"/>
    <s v="1 de 2"/>
    <s v="Ligera"/>
    <s v="Sistemático"/>
    <s v="5 L"/>
    <n v="10.55"/>
    <s v="piso"/>
    <s v="38 cm"/>
    <s v="NRA"/>
    <s v="23/8/2018"/>
    <s v="mismio nivel que piso, encima del piso"/>
    <s v="SAK"/>
    <s v="10/10/2018"/>
    <s v="1 mm"/>
    <s v="Vegetal"/>
    <s v="Semilla"/>
    <x v="5"/>
    <x v="20"/>
    <s v="-"/>
    <n v="2"/>
    <s v="cf. Echinopsis sp."/>
    <m/>
    <d v="2019-07-30T00:00:00"/>
    <s v="ERV"/>
  </r>
  <r>
    <n v="41"/>
    <x v="40"/>
    <x v="2"/>
    <x v="3"/>
    <x v="4"/>
    <n v="3"/>
    <s v="116"/>
    <s v="116-2"/>
    <s v="-"/>
    <s v="1 de 2"/>
    <s v="Ligera"/>
    <s v="Sistemático"/>
    <s v="5 L"/>
    <n v="10.55"/>
    <s v="piso"/>
    <s v="38 cm"/>
    <s v="NRA"/>
    <s v="23/8/2018"/>
    <s v="mismio nivel que piso, encima del piso"/>
    <s v="SAK"/>
    <s v="10/10/2018"/>
    <s v="1 mm"/>
    <s v="Vegetal"/>
    <s v="Semilla"/>
    <x v="0"/>
    <x v="8"/>
    <s v="-"/>
    <n v="1"/>
    <m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2 mm"/>
    <s v="Vegetal"/>
    <s v="Tallo"/>
    <x v="0"/>
    <x v="0"/>
    <s v="&lt;0.001"/>
    <n v="1"/>
    <s v="Fragmento"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1 mm"/>
    <s v="Vegetal"/>
    <s v="Semilla"/>
    <x v="4"/>
    <x v="6"/>
    <s v="-"/>
    <n v="9"/>
    <s v="Forraje"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1 mm"/>
    <s v="Vegetal "/>
    <s v="Semilla"/>
    <x v="1"/>
    <x v="3"/>
    <s v="-"/>
    <n v="1"/>
    <m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1 mm"/>
    <s v="Vegetal"/>
    <s v="Semilla"/>
    <x v="5"/>
    <x v="20"/>
    <s v="-"/>
    <n v="1"/>
    <s v="cf. Echinopsis sp."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1 mm"/>
    <s v="Vegetal"/>
    <s v="Semilla"/>
    <x v="0"/>
    <x v="8"/>
    <s v="-"/>
    <n v="1"/>
    <m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1 mm"/>
    <s v="Vegetal"/>
    <s v="Semilla"/>
    <x v="10"/>
    <x v="19"/>
    <s v="-"/>
    <n v="1"/>
    <s v="Moderno"/>
    <m/>
    <d v="2019-07-30T00:00:00"/>
    <s v="ERV"/>
  </r>
  <r>
    <n v="42"/>
    <x v="41"/>
    <x v="2"/>
    <x v="3"/>
    <x v="4"/>
    <n v="2"/>
    <s v="089"/>
    <s v="089-1"/>
    <s v="-"/>
    <s v="1 de 2"/>
    <s v="Ligera"/>
    <s v="Sistemático"/>
    <s v="5 L"/>
    <n v="8.27"/>
    <s v="piso"/>
    <s v="52 cm"/>
    <s v="JCHS"/>
    <s v="17/8/2018"/>
    <s v="nivel de occupacion"/>
    <s v="SAK"/>
    <s v="10/10/2018"/>
    <s v="4 mm"/>
    <s v="Artefacto"/>
    <s v="-"/>
    <x v="0"/>
    <x v="24"/>
    <n v="5.0000000000000001E-3"/>
    <n v="1"/>
    <s v="Fragmento"/>
    <m/>
    <d v="2019-07-30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2 mm"/>
    <s v="Vegetal"/>
    <s v="Tallo"/>
    <x v="0"/>
    <x v="0"/>
    <n v="2E-3"/>
    <n v="11"/>
    <s v="Fragmento"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2 mm"/>
    <s v="Vegetal"/>
    <s v="Semilla"/>
    <x v="7"/>
    <x v="15"/>
    <s v="-"/>
    <n v="2"/>
    <s v="2 tipos"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3"/>
    <x v="4"/>
    <s v="-"/>
    <n v="1"/>
    <m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 "/>
    <s v="Semilla"/>
    <x v="1"/>
    <x v="3"/>
    <s v="-"/>
    <n v="2"/>
    <m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4"/>
    <x v="6"/>
    <s v="-"/>
    <n v="6"/>
    <m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7"/>
    <x v="15"/>
    <s v="-"/>
    <n v="1"/>
    <s v="Mitad de testa; guardado en el mismo vial que Capsicum sp. (2 mm)"/>
    <s v="Stored in same vial as capsicum sp. 2mm"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0"/>
    <x v="8"/>
    <s v="-"/>
    <n v="8"/>
    <m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10"/>
    <x v="19"/>
    <s v="-"/>
    <n v="1"/>
    <m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1 mm"/>
    <s v="Vegetal"/>
    <s v="Semilla"/>
    <x v="5"/>
    <x v="20"/>
    <s v="-"/>
    <n v="1"/>
    <s v="cf. Echinopsis sp."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4 mm"/>
    <s v="Animal"/>
    <s v="Excremento"/>
    <x v="11"/>
    <x v="30"/>
    <s v="&lt;0.001"/>
    <n v="1"/>
    <s v="Fragmento; quemado"/>
    <m/>
    <d v="2019-07-31T00:00:00"/>
    <s v="ERV"/>
  </r>
  <r>
    <n v="43"/>
    <x v="42"/>
    <x v="0"/>
    <x v="8"/>
    <x v="8"/>
    <s v="-"/>
    <s v="041"/>
    <s v="041-5"/>
    <s v="-"/>
    <s v=" 1 de 1"/>
    <s v="Ligera"/>
    <s v="Sistemático"/>
    <s v="5 L"/>
    <n v="8.91"/>
    <s v="quema"/>
    <s v="128 cm"/>
    <s v="RP"/>
    <d v="2018-08-08T00:00:00"/>
    <s v="quema, ceniza, parte del superficie del fogon dentro de la &quot;casa del cura&quot;"/>
    <s v="SAK"/>
    <s v="8/10/2018"/>
    <s v="2 mm"/>
    <s v="Animal"/>
    <s v="Excremento"/>
    <x v="0"/>
    <x v="5"/>
    <n v="3.0000000000000001E-3"/>
    <n v="24"/>
    <s v="Fragmento; quemado"/>
    <m/>
    <d v="2019-07-31T00:00:00"/>
    <s v="ERV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4 mm"/>
    <s v="Vegetal"/>
    <s v="Tallo"/>
    <x v="0"/>
    <x v="0"/>
    <n v="2E-3"/>
    <n v="3"/>
    <s v="Fragmento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4 mm"/>
    <s v="Vegetal"/>
    <s v="Semilla"/>
    <x v="0"/>
    <x v="8"/>
    <n v="2E-3"/>
    <n v="1"/>
    <m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4 mm"/>
    <s v="Animal"/>
    <s v="Excremento"/>
    <x v="12"/>
    <x v="22"/>
    <n v="2E-3"/>
    <n v="1"/>
    <s v="Fragmento; quemado; probable camelido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4 mm"/>
    <s v="Animal"/>
    <s v="Óseo"/>
    <x v="6"/>
    <x v="10"/>
    <n v="5.0000000000000001E-3"/>
    <n v="1"/>
    <s v="Fragmento; quemado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4 mm"/>
    <s v="Animal"/>
    <s v="Excremento"/>
    <x v="0"/>
    <x v="8"/>
    <n v="3.5999999999999997E-2"/>
    <n v="26"/>
    <s v="Fragmento; quemado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2 mm"/>
    <s v="Vegetal"/>
    <s v="Tallo"/>
    <x v="0"/>
    <x v="0"/>
    <s v="&lt;0.001"/>
    <n v="6"/>
    <s v="Fragmento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2 mm"/>
    <s v="Vegetal"/>
    <s v="Semilla"/>
    <x v="7"/>
    <x v="15"/>
    <s v="-"/>
    <n v="1"/>
    <s v="Entera"/>
    <m/>
    <d v="2019-08-02T00:00:00"/>
    <s v="VRH"/>
  </r>
  <r>
    <n v="44"/>
    <x v="43"/>
    <x v="0"/>
    <x v="8"/>
    <x v="8"/>
    <s v="-"/>
    <s v="043"/>
    <s v="043-3"/>
    <s v="-"/>
    <s v="1 de 1"/>
    <s v="Ligera"/>
    <s v="Sistemático"/>
    <s v="6 L"/>
    <n v="17.329999999999998"/>
    <s v="fogon"/>
    <s v="133-147 cm"/>
    <s v="RP"/>
    <d v="2018-09-08T00:00:00"/>
    <s v="segunda parte del fogon oeste"/>
    <s v="SAK"/>
    <s v="11/10/2018"/>
    <s v="2 mm"/>
    <s v="Animal"/>
    <s v="Excremento"/>
    <x v="0"/>
    <x v="8"/>
    <n v="4.4999999999999998E-2"/>
    <n v="441"/>
    <s v="Fragmento; quemado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4 mm"/>
    <s v="Animal"/>
    <s v="Excremento"/>
    <x v="0"/>
    <x v="8"/>
    <n v="4.0000000000000001E-3"/>
    <n v="6"/>
    <s v="Fragmento; quemado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2 mm"/>
    <s v="Vegetal"/>
    <s v="Tallo"/>
    <x v="0"/>
    <x v="0"/>
    <n v="1E-3"/>
    <n v="9"/>
    <s v="Fragmento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2 mm"/>
    <s v="Animal"/>
    <s v="Óseo"/>
    <x v="18"/>
    <x v="36"/>
    <s v="&lt;0.001"/>
    <n v="1"/>
    <s v="Ispis? (vértebra)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2 mm"/>
    <s v="Animal"/>
    <s v="Óseo"/>
    <x v="6"/>
    <x v="10"/>
    <n v="1E-3"/>
    <n v="1"/>
    <s v="Fragmento; quemado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2 mm"/>
    <s v="Animal"/>
    <s v="Excremento"/>
    <x v="0"/>
    <x v="8"/>
    <n v="5.0000000000000001E-3"/>
    <n v="55"/>
    <s v="Fragmento"/>
    <m/>
    <d v="2019-08-02T00:00:00"/>
    <s v="VRH"/>
  </r>
  <r>
    <n v="45"/>
    <x v="44"/>
    <x v="0"/>
    <x v="8"/>
    <x v="8"/>
    <s v="-"/>
    <s v="043"/>
    <s v="043-2"/>
    <s v="-"/>
    <s v="1 de 1"/>
    <s v="Ligera"/>
    <s v="Sistemático"/>
    <s v="2 L"/>
    <n v="5.37"/>
    <s v="fogon"/>
    <s v="128- 133 cm"/>
    <s v="RP"/>
    <d v="2018-08-08T00:00:00"/>
    <s v="primera parte del fogon oeste"/>
    <s v="SAK"/>
    <s v="13/10/2018"/>
    <s v="1 mm"/>
    <s v="Vegetal"/>
    <s v="Semilla"/>
    <x v="7"/>
    <x v="37"/>
    <s v="&lt;0.001"/>
    <n v="1"/>
    <m/>
    <m/>
    <d v="2019-08-02T00:00:00"/>
    <s v="VRH"/>
  </r>
  <r>
    <n v="46"/>
    <x v="45"/>
    <x v="0"/>
    <x v="8"/>
    <x v="8"/>
    <s v="-"/>
    <s v="214"/>
    <s v="214-4"/>
    <s v="-"/>
    <s v="2 de 2"/>
    <s v="Ligera"/>
    <s v="Sistemático"/>
    <s v="5 L"/>
    <n v="4.9000000000000004"/>
    <s v="piso"/>
    <s v="138 cm"/>
    <s v="JCHS"/>
    <s v="14/9/2018"/>
    <s v="cerca del piso y fogon - 2 bolsas"/>
    <s v="SAK"/>
    <d v="2018-08-10T00:00:00"/>
    <s v="4 mm"/>
    <s v="Vegetal"/>
    <s v="Tallo"/>
    <x v="0"/>
    <x v="0"/>
    <n v="3.0000000000000001E-3"/>
    <n v="1"/>
    <s v="Fragmento"/>
    <m/>
    <d v="2019-08-02T00:00:00"/>
    <s v="VRH"/>
  </r>
  <r>
    <n v="46"/>
    <x v="45"/>
    <x v="0"/>
    <x v="8"/>
    <x v="8"/>
    <s v="-"/>
    <s v="214"/>
    <s v="214-4"/>
    <s v="-"/>
    <s v="2 de 2"/>
    <s v="Ligera"/>
    <s v="Sistemático"/>
    <s v="5 L"/>
    <n v="4.9000000000000004"/>
    <s v="piso"/>
    <s v="138 cm"/>
    <s v="JCHS"/>
    <s v="14/9/2018"/>
    <s v="cerca del piso y fogon - 2 bolsas"/>
    <s v="SAK"/>
    <d v="2018-08-10T00:00:00"/>
    <s v="2 mm"/>
    <s v="Vegetal"/>
    <s v="Tallo"/>
    <x v="0"/>
    <x v="0"/>
    <n v="2E-3"/>
    <n v="10"/>
    <s v="Fragmento"/>
    <m/>
    <d v="2019-08-02T00:00:00"/>
    <s v="VRH"/>
  </r>
  <r>
    <n v="46"/>
    <x v="45"/>
    <x v="0"/>
    <x v="8"/>
    <x v="8"/>
    <s v="-"/>
    <s v="214"/>
    <s v="214-4"/>
    <s v="-"/>
    <s v="2 de 2"/>
    <s v="Ligera"/>
    <s v="Sistemático"/>
    <s v="5 L"/>
    <n v="4.9000000000000004"/>
    <s v="piso"/>
    <s v="138 cm"/>
    <s v="JCHS"/>
    <s v="14/9/2018"/>
    <s v="cerca del piso y fogon - 2 bolsas"/>
    <s v="SAK"/>
    <d v="2018-08-10T00:00:00"/>
    <s v="2 mm"/>
    <s v="Animal"/>
    <s v="Excremento"/>
    <x v="0"/>
    <x v="8"/>
    <s v="&lt;0.001"/>
    <n v="3"/>
    <s v="Fragmento"/>
    <m/>
    <d v="2019-08-02T00:00:00"/>
    <s v="VRH"/>
  </r>
  <r>
    <n v="47"/>
    <x v="46"/>
    <x v="0"/>
    <x v="8"/>
    <x v="8"/>
    <s v="-"/>
    <s v="041"/>
    <s v="041-1"/>
    <s v="-"/>
    <s v="1 de 2"/>
    <s v="Ligera"/>
    <s v="Sistemático"/>
    <s v="5 L"/>
    <n v="14.76"/>
    <s v="piso"/>
    <s v="124 cm"/>
    <s v="RP"/>
    <d v="2018-07-08T00:00:00"/>
    <s v="superficie del uso;  lugar de relleno; compact area below the fill"/>
    <s v="SAK"/>
    <s v="10/10/2018"/>
    <s v="4 mm"/>
    <s v="Vegetal"/>
    <s v="Tallo"/>
    <x v="0"/>
    <x v="0"/>
    <s v="&lt;0.001"/>
    <n v="1"/>
    <s v="Fragmento"/>
    <m/>
    <d v="2019-08-02T00:00:00"/>
    <s v="VRH"/>
  </r>
  <r>
    <n v="47"/>
    <x v="46"/>
    <x v="0"/>
    <x v="8"/>
    <x v="8"/>
    <s v="-"/>
    <s v="041"/>
    <s v="041-1"/>
    <s v="-"/>
    <s v="1 de 2"/>
    <s v="Ligera"/>
    <s v="Sistemático"/>
    <s v="5 L"/>
    <n v="14.76"/>
    <s v="piso"/>
    <s v="124 cm"/>
    <s v="RP"/>
    <d v="2018-07-08T00:00:00"/>
    <s v="superficie del uso;  lugar de relleno; compact area below the fill"/>
    <s v="SAK"/>
    <s v="10/10/2018"/>
    <s v="4 mm"/>
    <s v="Animal"/>
    <s v="Excremento"/>
    <x v="11"/>
    <x v="30"/>
    <n v="4.0000000000000001E-3"/>
    <n v="1"/>
    <s v="Fragmento"/>
    <m/>
    <d v="2019-08-02T00:00:00"/>
    <s v="VRH"/>
  </r>
  <r>
    <n v="47"/>
    <x v="46"/>
    <x v="0"/>
    <x v="8"/>
    <x v="8"/>
    <s v="-"/>
    <s v="041"/>
    <s v="041-1"/>
    <s v="-"/>
    <s v="1 de 2"/>
    <s v="Ligera"/>
    <s v="Sistemático"/>
    <s v="5 L"/>
    <n v="14.76"/>
    <s v="piso"/>
    <s v="124 cm"/>
    <s v="RP"/>
    <d v="2018-07-08T00:00:00"/>
    <s v="superficie del uso;  lugar de relleno; compact area below the fill"/>
    <s v="SAK"/>
    <s v="10/10/2018"/>
    <s v="2 mm"/>
    <s v="Vegetal"/>
    <s v="Tallo"/>
    <x v="0"/>
    <x v="0"/>
    <s v="&lt;0.001"/>
    <n v="18"/>
    <s v="Fragmento"/>
    <m/>
    <d v="2019-08-02T00:00:00"/>
    <s v="VRH"/>
  </r>
  <r>
    <n v="47"/>
    <x v="46"/>
    <x v="0"/>
    <x v="8"/>
    <x v="8"/>
    <s v="-"/>
    <s v="041"/>
    <s v="041-1"/>
    <s v="-"/>
    <s v="1 de 2"/>
    <s v="Ligera"/>
    <s v="Sistemático"/>
    <s v="5 L"/>
    <n v="14.76"/>
    <s v="piso"/>
    <s v="124 cm"/>
    <s v="RP"/>
    <d v="2018-07-08T00:00:00"/>
    <s v="superficie del uso;  lugar de relleno; compact area below the fill"/>
    <s v="SAK"/>
    <s v="10/10/2018"/>
    <s v="2 mm"/>
    <s v="Vegetal"/>
    <s v="Semilla"/>
    <x v="2"/>
    <x v="2"/>
    <n v="1E-3"/>
    <n v="1"/>
    <s v="Fairly intact"/>
    <m/>
    <d v="2019-08-02T00:00:00"/>
    <s v="VRH"/>
  </r>
  <r>
    <n v="47"/>
    <x v="46"/>
    <x v="0"/>
    <x v="8"/>
    <x v="8"/>
    <s v="-"/>
    <s v="041"/>
    <s v="041-1"/>
    <s v="-"/>
    <s v="1 de 2"/>
    <s v="Ligera"/>
    <s v="Sistemático"/>
    <s v="5 L"/>
    <n v="14.76"/>
    <s v="piso"/>
    <s v="124 cm"/>
    <s v="RP"/>
    <d v="2018-07-08T00:00:00"/>
    <s v="superficie del uso;  lugar de relleno; compact area below the fill"/>
    <s v="SAK"/>
    <s v="10/10/2018"/>
    <s v="2 mm"/>
    <s v="Animal"/>
    <s v="Excremento"/>
    <x v="0"/>
    <x v="8"/>
    <n v="6.0000000000000001E-3"/>
    <n v="37"/>
    <s v="Fragmento; quemado"/>
    <m/>
    <d v="2019-08-02T00:00:00"/>
    <s v="VRH"/>
  </r>
  <r>
    <n v="48"/>
    <x v="47"/>
    <x v="0"/>
    <x v="8"/>
    <x v="8"/>
    <s v="-"/>
    <s v="041"/>
    <s v="041-1"/>
    <s v="-"/>
    <s v="2 de 2"/>
    <s v="Ligera"/>
    <s v="Sistemático"/>
    <s v="5 L"/>
    <n v="5.67"/>
    <s v="piso"/>
    <s v="124 cm"/>
    <s v="RP"/>
    <d v="2018-07-08T00:00:00"/>
    <s v="superficie del uso;  lugar de relleno; compact area below the fill"/>
    <s v="SAK"/>
    <s v="11/10/2018"/>
    <s v="2 mm"/>
    <s v="Vegetal"/>
    <s v="Tallo"/>
    <x v="0"/>
    <x v="0"/>
    <s v="&lt;0.001"/>
    <n v="7"/>
    <s v="Fragmento"/>
    <m/>
    <d v="2019-08-02T00:00:00"/>
    <s v="VRH"/>
  </r>
  <r>
    <n v="48"/>
    <x v="47"/>
    <x v="0"/>
    <x v="8"/>
    <x v="8"/>
    <s v="-"/>
    <s v="041"/>
    <s v="041-1"/>
    <s v="-"/>
    <s v="2 de 2"/>
    <s v="Ligera"/>
    <s v="Sistemático"/>
    <s v="5 L"/>
    <n v="5.67"/>
    <s v="piso"/>
    <s v="124 cm"/>
    <s v="RP"/>
    <d v="2018-07-08T00:00:00"/>
    <s v="superficie del uso;  lugar de relleno; compact area below the fill"/>
    <s v="SAK"/>
    <s v="11/10/2018"/>
    <s v="2 mm"/>
    <s v="Vegetal"/>
    <s v="Semilla"/>
    <x v="7"/>
    <x v="15"/>
    <s v="&lt;0.001"/>
    <n v="1"/>
    <m/>
    <m/>
    <d v="2019-08-02T00:00:00"/>
    <s v="VRH"/>
  </r>
  <r>
    <n v="48"/>
    <x v="47"/>
    <x v="0"/>
    <x v="8"/>
    <x v="8"/>
    <s v="-"/>
    <s v="041"/>
    <s v="041-1"/>
    <s v="-"/>
    <s v="2 de 2"/>
    <s v="Ligera"/>
    <s v="Sistemático"/>
    <s v="5 L"/>
    <n v="5.67"/>
    <s v="piso"/>
    <s v="124 cm"/>
    <s v="RP"/>
    <d v="2018-07-08T00:00:00"/>
    <s v="superficie del uso;  lugar de relleno; compact area below the fill"/>
    <s v="SAK"/>
    <s v="11/10/2018"/>
    <s v="2 mm"/>
    <s v="Animal"/>
    <s v="Excremento"/>
    <x v="0"/>
    <x v="8"/>
    <n v="6.0000000000000001E-3"/>
    <n v="38"/>
    <s v="Fragmento; quemado"/>
    <m/>
    <d v="2019-08-02T00:00:00"/>
    <s v="VRH"/>
  </r>
  <r>
    <n v="49"/>
    <x v="48"/>
    <x v="1"/>
    <x v="9"/>
    <x v="9"/>
    <s v="-"/>
    <s v="160"/>
    <s v="160-4"/>
    <s v="-"/>
    <s v="1 de 1"/>
    <s v="Ligera"/>
    <s v="Sistemático"/>
    <s v="5 L"/>
    <n v="27.13"/>
    <s v="horno"/>
    <s v="45 cm"/>
    <s v="JCHS"/>
    <d v="2018-03-09T00:00:00"/>
    <s v="horno/quema/ceniza en patio 4"/>
    <s v="SAK"/>
    <s v="3/9/2018"/>
    <s v="2 mm"/>
    <s v="Animal"/>
    <s v="Excremento"/>
    <x v="0"/>
    <x v="8"/>
    <n v="3.0000000000000001E-3"/>
    <n v="8"/>
    <s v="Fragmento; quemado"/>
    <s v="No se completó el análisis. Los viales presentes son del estudio hecho en Cayetano."/>
    <d v="2019-08-02T00:00:00"/>
    <s v="VRH"/>
  </r>
  <r>
    <n v="49"/>
    <x v="48"/>
    <x v="1"/>
    <x v="9"/>
    <x v="9"/>
    <s v="-"/>
    <s v="160"/>
    <s v="160-4"/>
    <s v="-"/>
    <s v="1 de 1"/>
    <s v="Ligera"/>
    <s v="Sistemático"/>
    <s v="5 L"/>
    <n v="27.13"/>
    <s v="horno"/>
    <s v="45 cm"/>
    <s v="JCHS"/>
    <d v="2018-03-09T00:00:00"/>
    <s v="horno/quema/ceniza en patio 4"/>
    <s v="SAK"/>
    <s v="3/9/2018"/>
    <s v="2 mm"/>
    <s v="Animal"/>
    <s v="Excremento"/>
    <x v="9"/>
    <x v="18"/>
    <s v="&lt;0.001"/>
    <n v="2"/>
    <s v="Fragmento; quemado; roedor"/>
    <s v="No se completó el análisis. Los viales presentes son del estudio hecho en Cayetano."/>
    <d v="2019-08-02T00:00:00"/>
    <s v="VRH"/>
  </r>
  <r>
    <n v="49"/>
    <x v="48"/>
    <x v="1"/>
    <x v="9"/>
    <x v="9"/>
    <s v="-"/>
    <s v="160"/>
    <s v="160-4"/>
    <s v="-"/>
    <s v="1 de 1"/>
    <s v="Ligera"/>
    <s v="Sistemático"/>
    <s v="5 L"/>
    <n v="27.13"/>
    <s v="horno"/>
    <s v="45 cm"/>
    <s v="JCHS"/>
    <d v="2018-03-09T00:00:00"/>
    <s v="horno/quema/ceniza en patio 4"/>
    <s v="SAK"/>
    <s v="3/9/2018"/>
    <s v="2 mm"/>
    <s v="Animal"/>
    <s v="Excremento"/>
    <x v="19"/>
    <x v="38"/>
    <n v="2E-3"/>
    <n v="4"/>
    <s v="Fragmento; quemado; conejo?"/>
    <s v="No se completó el análisis. Los viales presentes son del estudio hecho en Cayetano."/>
    <d v="2019-08-02T00:00:00"/>
    <s v="VRH"/>
  </r>
  <r>
    <n v="50"/>
    <x v="49"/>
    <x v="1"/>
    <x v="6"/>
    <x v="6"/>
    <s v="-"/>
    <s v="173"/>
    <s v="173-7"/>
    <s v="-"/>
    <s v="1 de 1"/>
    <s v="Ligera"/>
    <s v="Sistemático"/>
    <s v="5 L"/>
    <n v="2.84"/>
    <s v="piso"/>
    <s v="89 cm"/>
    <s v="JCHS"/>
    <d v="2018-05-09T00:00:00"/>
    <s v="Nivel de occupacion?"/>
    <s v="SAK"/>
    <s v="13/10/2018"/>
    <s v="4 mm"/>
    <s v="Artefacto"/>
    <s v="-"/>
    <x v="0"/>
    <x v="24"/>
    <n v="2E-3"/>
    <n v="1"/>
    <s v="Fragmento"/>
    <m/>
    <d v="2019-08-02T00:00:00"/>
    <s v="VRH"/>
  </r>
  <r>
    <n v="50"/>
    <x v="49"/>
    <x v="1"/>
    <x v="6"/>
    <x v="6"/>
    <s v="-"/>
    <s v="173"/>
    <s v="173-7"/>
    <s v="-"/>
    <s v="1 de 1"/>
    <s v="Ligera"/>
    <s v="Sistemático"/>
    <s v="5 L"/>
    <n v="2.84"/>
    <s v="piso"/>
    <s v="89 cm"/>
    <s v="JCHS"/>
    <d v="2018-05-09T00:00:00"/>
    <s v="Nivel de occupacion?"/>
    <s v="SAK"/>
    <s v="13/10/2018"/>
    <s v="2 mm"/>
    <s v="Vegetal"/>
    <s v="Tallo"/>
    <x v="0"/>
    <x v="0"/>
    <n v="2E-3"/>
    <n v="4"/>
    <s v="Fragmento"/>
    <m/>
    <d v="2019-08-02T00:00:00"/>
    <s v="VRH"/>
  </r>
  <r>
    <n v="50"/>
    <x v="49"/>
    <x v="1"/>
    <x v="6"/>
    <x v="6"/>
    <s v="-"/>
    <s v="173"/>
    <s v="173-7"/>
    <s v="-"/>
    <s v="1 de 1"/>
    <s v="Ligera"/>
    <s v="Sistemático"/>
    <s v="5 L"/>
    <n v="2.84"/>
    <s v="piso"/>
    <s v="89 cm"/>
    <s v="JCHS"/>
    <d v="2018-05-09T00:00:00"/>
    <s v="Nivel de occupacion?"/>
    <s v="SAK"/>
    <s v="13/10/2018"/>
    <s v="2 mm"/>
    <s v="Animal"/>
    <s v="Excremento"/>
    <x v="0"/>
    <x v="8"/>
    <n v="2E-3"/>
    <n v="7"/>
    <s v="Fragmento; quemado"/>
    <m/>
    <d v="2019-08-02T00:00:00"/>
    <s v="VR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W31" firstHeaderRow="1" firstDataRow="2" firstDataCol="1" rowPageCount="1" colPageCount="1"/>
  <pivotFields count="32">
    <pivotField showAll="0"/>
    <pivotField axis="axisCol" showAll="0">
      <items count="51">
        <item x="33"/>
        <item x="34"/>
        <item x="9"/>
        <item x="35"/>
        <item x="0"/>
        <item x="36"/>
        <item x="10"/>
        <item x="1"/>
        <item x="42"/>
        <item x="45"/>
        <item x="2"/>
        <item x="37"/>
        <item x="3"/>
        <item x="46"/>
        <item x="4"/>
        <item x="38"/>
        <item x="39"/>
        <item x="40"/>
        <item x="41"/>
        <item x="11"/>
        <item x="12"/>
        <item x="47"/>
        <item x="13"/>
        <item x="43"/>
        <item x="44"/>
        <item x="14"/>
        <item x="5"/>
        <item x="6"/>
        <item x="49"/>
        <item x="48"/>
        <item x="15"/>
        <item x="16"/>
        <item x="19"/>
        <item x="20"/>
        <item x="21"/>
        <item x="17"/>
        <item x="22"/>
        <item x="23"/>
        <item x="24"/>
        <item x="7"/>
        <item x="8"/>
        <item x="25"/>
        <item x="18"/>
        <item x="26"/>
        <item x="27"/>
        <item x="28"/>
        <item x="29"/>
        <item x="30"/>
        <item x="31"/>
        <item x="32"/>
        <item t="default"/>
      </items>
    </pivotField>
    <pivotField axis="axisPage" multipleItemSelectionAllowed="1" showAll="0">
      <items count="4">
        <item h="1" x="2"/>
        <item h="1" x="1"/>
        <item x="0"/>
        <item t="default"/>
      </items>
    </pivotField>
    <pivotField showAll="0">
      <items count="11">
        <item x="9"/>
        <item x="0"/>
        <item x="4"/>
        <item x="6"/>
        <item x="2"/>
        <item x="1"/>
        <item x="8"/>
        <item x="7"/>
        <item x="3"/>
        <item x="5"/>
        <item t="default"/>
      </items>
    </pivotField>
    <pivotField showAll="0">
      <items count="11">
        <item x="9"/>
        <item x="4"/>
        <item x="5"/>
        <item x="6"/>
        <item x="3"/>
        <item x="2"/>
        <item x="7"/>
        <item x="0"/>
        <item x="8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1">
        <item x="0"/>
        <item x="4"/>
        <item x="11"/>
        <item x="5"/>
        <item x="12"/>
        <item x="15"/>
        <item x="8"/>
        <item x="17"/>
        <item x="3"/>
        <item x="18"/>
        <item x="19"/>
        <item x="10"/>
        <item x="6"/>
        <item x="14"/>
        <item x="1"/>
        <item x="13"/>
        <item x="9"/>
        <item x="16"/>
        <item x="7"/>
        <item x="2"/>
        <item t="default"/>
      </items>
    </pivotField>
    <pivotField axis="axisRow" dataField="1" showAll="0">
      <items count="40">
        <item x="15"/>
        <item x="0"/>
        <item x="31"/>
        <item x="20"/>
        <item x="22"/>
        <item x="11"/>
        <item x="28"/>
        <item x="17"/>
        <item x="23"/>
        <item x="35"/>
        <item x="29"/>
        <item x="38"/>
        <item x="21"/>
        <item x="27"/>
        <item x="3"/>
        <item x="37"/>
        <item x="14"/>
        <item x="7"/>
        <item x="9"/>
        <item x="24"/>
        <item x="33"/>
        <item x="13"/>
        <item x="25"/>
        <item x="19"/>
        <item x="10"/>
        <item x="5"/>
        <item x="8"/>
        <item x="36"/>
        <item x="30"/>
        <item x="16"/>
        <item x="12"/>
        <item x="1"/>
        <item x="26"/>
        <item x="32"/>
        <item x="18"/>
        <item x="4"/>
        <item x="34"/>
        <item x="6"/>
        <item x="2"/>
        <item t="default"/>
      </items>
    </pivotField>
    <pivotField showAll="0"/>
    <pivotField showAll="0"/>
    <pivotField showAll="0"/>
    <pivotField showAll="0"/>
    <pivotField numFmtId="14" showAll="0"/>
    <pivotField showAll="0"/>
  </pivotFields>
  <rowFields count="1">
    <field x="25"/>
  </rowFields>
  <rowItems count="27">
    <i>
      <x/>
    </i>
    <i>
      <x v="1"/>
    </i>
    <i>
      <x v="3"/>
    </i>
    <i>
      <x v="4"/>
    </i>
    <i>
      <x v="5"/>
    </i>
    <i>
      <x v="7"/>
    </i>
    <i>
      <x v="12"/>
    </i>
    <i>
      <x v="14"/>
    </i>
    <i>
      <x v="15"/>
    </i>
    <i>
      <x v="16"/>
    </i>
    <i>
      <x v="17"/>
    </i>
    <i>
      <x v="18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4"/>
    </i>
    <i>
      <x v="35"/>
    </i>
    <i>
      <x v="37"/>
    </i>
    <i>
      <x v="38"/>
    </i>
    <i t="grand">
      <x/>
    </i>
  </rowItems>
  <colFields count="1">
    <field x="1"/>
  </colFields>
  <colItems count="22">
    <i>
      <x v="4"/>
    </i>
    <i>
      <x v="7"/>
    </i>
    <i>
      <x v="8"/>
    </i>
    <i>
      <x v="9"/>
    </i>
    <i>
      <x v="10"/>
    </i>
    <i>
      <x v="12"/>
    </i>
    <i>
      <x v="13"/>
    </i>
    <i>
      <x v="14"/>
    </i>
    <i>
      <x v="21"/>
    </i>
    <i>
      <x v="23"/>
    </i>
    <i>
      <x v="24"/>
    </i>
    <i>
      <x v="26"/>
    </i>
    <i>
      <x v="27"/>
    </i>
    <i>
      <x v="39"/>
    </i>
    <i>
      <x v="40"/>
    </i>
    <i>
      <x v="42"/>
    </i>
    <i>
      <x v="44"/>
    </i>
    <i>
      <x v="45"/>
    </i>
    <i>
      <x v="46"/>
    </i>
    <i>
      <x v="47"/>
    </i>
    <i>
      <x v="48"/>
    </i>
    <i t="grand">
      <x/>
    </i>
  </colItems>
  <pageFields count="1">
    <pageField fld="2" hier="-1"/>
  </pageFields>
  <dataFields count="1">
    <dataField name="Count of Determinación" fld="2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3" dT="2019-10-30T19:03:43.57" personId="{3B43B433-3B12-4A43-BB16-9D7FC7F1E94B}" id="{AD27F3B3-C263-4B9B-9814-A0EC50EE1652}">
    <text>Apologies for the swap between English and Spanish. Please do contact me if you have any doubts (lam136@pitt.edu).</text>
  </threadedComment>
  <threadedComment ref="AA165" dT="2019-10-30T17:28:37.39" personId="{3B43B433-3B12-4A43-BB16-9D7FC7F1E94B}" id="{EC623278-8C6A-488B-B248-4B4A6F395299}">
    <text>My field scales are not senstive enough to register the weight of a small, very light seeds.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V7" dT="2019-10-30T16:43:20.57" personId="{3B43B433-3B12-4A43-BB16-9D7FC7F1E94B}" id="{1A4BD6EC-C7A8-4B14-B3D3-5F6AC9B3BDD0}">
    <text>This means that no** seeds were found in this sample.
**The criteria for seed quantification is that they are more than 50% complete, and that they include their embryo.</text>
  </threadedComment>
  <threadedComment ref="K11" dT="2019-10-30T16:40:11.06" personId="{3B43B433-3B12-4A43-BB16-9D7FC7F1E94B}" id="{A813110B-BCDE-4E3D-A612-D5EED5784F81}">
    <text>Most "Zaranda" samples (not soil samples) did not have seeds, and thus their materials were not assessed using this ranking.</text>
  </threadedComment>
  <threadedComment ref="K23" dT="2019-10-30T16:39:31.30" personId="{3B43B433-3B12-4A43-BB16-9D7FC7F1E94B}" id="{65B98B61-B1DC-4755-B961-4836D9A69495}">
    <text>This Zaranda sample did include seeds (see Raw_Data sheet). The numbers here reflect the condition of those seeds.</text>
  </threadedComment>
  <threadedComment ref="A52" dT="2019-10-30T16:44:37.34" personId="{3B43B433-3B12-4A43-BB16-9D7FC7F1E94B}" id="{3A80D902-41E3-418E-BBD6-C522FF8CE4AA}">
    <text>This sample was not analyzed.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3" dT="2019-10-29T16:31:46.59" personId="{3B43B433-3B12-4A43-BB16-9D7FC7F1E94B}" id="{A6DD5177-80F0-4D3B-B4D1-8D9CDE981CF8}">
    <text>Priority was established by PI.</text>
  </threadedComment>
  <threadedComment ref="W3" dT="2019-10-28T21:45:42.69" personId="{3B43B433-3B12-4A43-BB16-9D7FC7F1E94B}" id="{E49B6E53-0B42-42BD-AE43-FBC9C9CE5247}">
    <text>Calculated based on measurement in palstic beakers. Light fraction was *not* pushed to settle inside of the container, so there was lots of empty space. Contents were mostly remnants of modern grass.</text>
  </threadedComment>
  <threadedComment ref="W3" dT="2019-10-29T15:57:10.58" personId="{3B43B433-3B12-4A43-BB16-9D7FC7F1E94B}" id="{DE0549FF-32F8-4E00-BFD0-52FA68A9A1D8}" parentId="{E49B6E53-0B42-42BD-AE43-FBC9C9CE5247}">
    <text>Non archaeological material of analyzed material was discarded after all relevant items were sorted. Discarding was authorized by project's director via personal communication.</text>
  </threadedComment>
  <threadedComment ref="X3" dT="2019-10-29T16:50:53.92" personId="{3B43B433-3B12-4A43-BB16-9D7FC7F1E94B}" id="{DF5CA1D4-B948-4766-AC4B-226BE12D23A7}">
    <text>Weight of fraction</text>
  </threadedComment>
  <threadedComment ref="Y3" dT="2019-10-29T16:51:05.60" personId="{3B43B433-3B12-4A43-BB16-9D7FC7F1E94B}" id="{2D40D7C8-2AD3-4D9D-A934-DA7AEEE94EBB}">
    <text>Volume of fraction</text>
  </threadedComment>
  <threadedComment ref="Z3" dT="2019-10-29T16:51:21.94" personId="{3B43B433-3B12-4A43-BB16-9D7FC7F1E94B}" id="{EBE1581A-9E56-40F2-8F7A-B28A2B1A042A}">
    <text>Percentage of fraction that was analyzed</text>
  </threadedComment>
  <threadedComment ref="AI3" dT="2019-10-29T16:13:25.51" personId="{3B43B433-3B12-4A43-BB16-9D7FC7F1E94B}" id="{019C6416-3C60-45B4-97AF-8B5D9CB6F952}">
    <text>The analyzed (or "clean") portion should be clearly marked and differentiated from the non analyzed. It will be inside of a plastic bag that has the word "Done" written in sharpie on the outside.</text>
  </threadedComment>
  <threadedComment ref="AL5" dT="2019-10-29T16:49:07.74" personId="{3B43B433-3B12-4A43-BB16-9D7FC7F1E94B}" id="{C2D976EF-8312-4F3E-AEA3-543C684664FC}">
    <text>The decision to scan instead of sorting was made based on the quantity/quality of material found in the previous fractions.</text>
  </threadedComment>
  <threadedComment ref="AI7" dT="2019-10-29T16:26:55.85" personId="{3B43B433-3B12-4A43-BB16-9D7FC7F1E94B}" id="{CBEB7978-E55F-479D-B475-20782054202A}">
    <text>When material was just "scanned", it was not discarded. If time/budget allows, material should be sorted.</text>
  </threadedComment>
  <threadedComment ref="X19" dT="2019-10-29T16:41:02.06" personId="{3B43B433-3B12-4A43-BB16-9D7FC7F1E94B}" id="{EA278FD1-B2AD-43C4-B11E-0230AC6D3A18}">
    <text>This means that all material was smaller than 4mm.</text>
  </threadedComment>
  <threadedComment ref="A37" dT="2019-10-29T16:29:01.75" personId="{3B43B433-3B12-4A43-BB16-9D7FC7F1E94B}" id="{843D2589-08BA-4D60-BAAC-9E47268976D7}">
    <text>This sample was not fully analyzed. I simply re-evaluated the material separated by Cayetano. Assessed all they sorted was excrement.</text>
  </threadedComment>
  <threadedComment ref="V39" dT="2019-10-29T16:47:01.51" personId="{3B43B433-3B12-4A43-BB16-9D7FC7F1E94B}" id="{B110674D-4126-42ED-AEEC-E7B452A49847}">
    <text>If/when materials were sorted, their individual weights are provided in the Raw Data file.</text>
  </threadedComment>
  <threadedComment ref="AM39" dT="2019-10-29T16:29:59.19" personId="{3B43B433-3B12-4A43-BB16-9D7FC7F1E94B}" id="{1F33ABCC-EAA7-472F-BD4D-CDAD6CCADB95}">
    <text>All material marked as coming from "Zaranda" was larger than 4mm.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C16" workbookViewId="0">
      <selection activeCell="C16" sqref="C16"/>
    </sheetView>
  </sheetViews>
  <sheetFormatPr defaultRowHeight="15" x14ac:dyDescent="0.25"/>
  <cols>
    <col min="1" max="1" width="16.7109375" bestFit="1" customWidth="1"/>
    <col min="2" max="2" width="14.140625" bestFit="1" customWidth="1"/>
    <col min="3" max="3" width="22.85546875" bestFit="1" customWidth="1"/>
    <col min="4" max="4" width="20.28515625" bestFit="1" customWidth="1"/>
    <col min="5" max="5" width="20.85546875" bestFit="1" customWidth="1"/>
  </cols>
  <sheetData>
    <row r="1" spans="1:5" ht="16.5" thickBot="1" x14ac:dyDescent="0.3">
      <c r="A1" s="263" t="s">
        <v>0</v>
      </c>
      <c r="B1" s="263"/>
      <c r="C1" s="263"/>
      <c r="D1" s="263"/>
      <c r="E1" s="263"/>
    </row>
    <row r="3" spans="1:5" ht="30" x14ac:dyDescent="0.25">
      <c r="A3" s="174" t="s">
        <v>1</v>
      </c>
      <c r="B3" s="175" t="s">
        <v>2</v>
      </c>
      <c r="C3" s="175" t="s">
        <v>3</v>
      </c>
      <c r="D3" s="174" t="s">
        <v>4</v>
      </c>
      <c r="E3" s="174" t="s">
        <v>5</v>
      </c>
    </row>
    <row r="4" spans="1:5" x14ac:dyDescent="0.25">
      <c r="A4" s="102" t="s">
        <v>6</v>
      </c>
      <c r="B4" s="127" t="s">
        <v>7</v>
      </c>
      <c r="C4" s="127" t="s">
        <v>8</v>
      </c>
      <c r="D4" s="102" t="s">
        <v>9</v>
      </c>
      <c r="E4" s="102" t="s">
        <v>9</v>
      </c>
    </row>
    <row r="5" spans="1:5" x14ac:dyDescent="0.25">
      <c r="A5" s="102" t="s">
        <v>6</v>
      </c>
      <c r="B5" s="127" t="s">
        <v>10</v>
      </c>
      <c r="C5" s="127" t="s">
        <v>11</v>
      </c>
      <c r="D5" s="102" t="s">
        <v>12</v>
      </c>
      <c r="E5" s="102" t="s">
        <v>12</v>
      </c>
    </row>
    <row r="6" spans="1:5" x14ac:dyDescent="0.25">
      <c r="A6" s="102" t="s">
        <v>13</v>
      </c>
      <c r="B6" s="127" t="s">
        <v>14</v>
      </c>
      <c r="C6" s="127" t="s">
        <v>15</v>
      </c>
      <c r="D6" s="102" t="s">
        <v>16</v>
      </c>
      <c r="E6" s="102" t="s">
        <v>17</v>
      </c>
    </row>
    <row r="7" spans="1:5" x14ac:dyDescent="0.25">
      <c r="A7" s="102" t="s">
        <v>13</v>
      </c>
      <c r="B7" s="127" t="s">
        <v>14</v>
      </c>
      <c r="C7" s="241" t="s">
        <v>18</v>
      </c>
      <c r="D7" s="102" t="s">
        <v>16</v>
      </c>
      <c r="E7" s="102" t="s">
        <v>17</v>
      </c>
    </row>
    <row r="8" spans="1:5" x14ac:dyDescent="0.25">
      <c r="A8" s="102" t="s">
        <v>19</v>
      </c>
      <c r="B8" s="127" t="s">
        <v>20</v>
      </c>
      <c r="C8" s="241" t="s">
        <v>21</v>
      </c>
      <c r="D8" s="102" t="s">
        <v>22</v>
      </c>
      <c r="E8" s="102" t="s">
        <v>23</v>
      </c>
    </row>
    <row r="9" spans="1:5" x14ac:dyDescent="0.25">
      <c r="A9" s="102" t="s">
        <v>19</v>
      </c>
      <c r="B9" s="127" t="s">
        <v>24</v>
      </c>
      <c r="C9" s="127" t="s">
        <v>25</v>
      </c>
      <c r="D9" s="102" t="s">
        <v>26</v>
      </c>
      <c r="E9" s="102" t="s">
        <v>27</v>
      </c>
    </row>
    <row r="10" spans="1:5" x14ac:dyDescent="0.25">
      <c r="A10" s="102" t="s">
        <v>28</v>
      </c>
      <c r="B10" s="127" t="s">
        <v>29</v>
      </c>
      <c r="C10" s="127" t="s">
        <v>30</v>
      </c>
      <c r="D10" s="102" t="s">
        <v>31</v>
      </c>
      <c r="E10" s="102" t="s">
        <v>32</v>
      </c>
    </row>
    <row r="11" spans="1:5" x14ac:dyDescent="0.25">
      <c r="A11" s="102" t="s">
        <v>28</v>
      </c>
      <c r="B11" s="127" t="s">
        <v>33</v>
      </c>
      <c r="C11" s="127" t="s">
        <v>34</v>
      </c>
      <c r="D11" s="102" t="s">
        <v>35</v>
      </c>
      <c r="E11" s="102" t="s">
        <v>36</v>
      </c>
    </row>
    <row r="12" spans="1:5" x14ac:dyDescent="0.25">
      <c r="A12" s="102" t="s">
        <v>28</v>
      </c>
      <c r="B12" s="127" t="s">
        <v>33</v>
      </c>
      <c r="C12" s="127" t="s">
        <v>37</v>
      </c>
      <c r="D12" s="102" t="s">
        <v>36</v>
      </c>
      <c r="E12" s="102" t="s">
        <v>36</v>
      </c>
    </row>
    <row r="13" spans="1:5" x14ac:dyDescent="0.25">
      <c r="A13" s="102" t="s">
        <v>28</v>
      </c>
      <c r="B13" s="127" t="s">
        <v>38</v>
      </c>
      <c r="C13" s="127" t="s">
        <v>39</v>
      </c>
      <c r="D13" s="102" t="s">
        <v>40</v>
      </c>
      <c r="E13" s="163" t="s">
        <v>41</v>
      </c>
    </row>
    <row r="14" spans="1:5" x14ac:dyDescent="0.25">
      <c r="A14" s="244" t="s">
        <v>42</v>
      </c>
      <c r="B14" s="245" t="s">
        <v>43</v>
      </c>
      <c r="C14" s="245" t="s">
        <v>44</v>
      </c>
      <c r="D14" s="244" t="s">
        <v>45</v>
      </c>
      <c r="E14" s="244" t="s">
        <v>41</v>
      </c>
    </row>
    <row r="15" spans="1:5" x14ac:dyDescent="0.25">
      <c r="A15" s="244" t="s">
        <v>42</v>
      </c>
      <c r="B15" s="246" t="s">
        <v>46</v>
      </c>
      <c r="C15" s="246" t="s">
        <v>47</v>
      </c>
      <c r="D15" s="244" t="s">
        <v>48</v>
      </c>
      <c r="E15" s="102" t="s">
        <v>41</v>
      </c>
    </row>
    <row r="16" spans="1:5" x14ac:dyDescent="0.25">
      <c r="A16" s="102" t="s">
        <v>49</v>
      </c>
      <c r="B16" s="127" t="s">
        <v>50</v>
      </c>
      <c r="C16" s="127" t="s">
        <v>51</v>
      </c>
      <c r="D16" s="102" t="s">
        <v>52</v>
      </c>
      <c r="E16" s="102" t="s">
        <v>53</v>
      </c>
    </row>
    <row r="17" spans="1:5" x14ac:dyDescent="0.25">
      <c r="A17" s="102" t="s">
        <v>49</v>
      </c>
      <c r="B17" s="127" t="s">
        <v>50</v>
      </c>
      <c r="C17" s="127" t="s">
        <v>54</v>
      </c>
      <c r="D17" s="102" t="s">
        <v>55</v>
      </c>
      <c r="E17" s="102" t="s">
        <v>41</v>
      </c>
    </row>
    <row r="18" spans="1:5" x14ac:dyDescent="0.25">
      <c r="A18" s="244" t="s">
        <v>49</v>
      </c>
      <c r="B18" s="245" t="s">
        <v>7</v>
      </c>
      <c r="C18" s="245" t="s">
        <v>56</v>
      </c>
      <c r="D18" s="244" t="s">
        <v>57</v>
      </c>
      <c r="E18" s="102" t="s">
        <v>41</v>
      </c>
    </row>
    <row r="19" spans="1:5" x14ac:dyDescent="0.25">
      <c r="A19" s="102" t="s">
        <v>49</v>
      </c>
      <c r="B19" s="127" t="s">
        <v>58</v>
      </c>
      <c r="C19" s="127" t="s">
        <v>59</v>
      </c>
      <c r="D19" s="102" t="s">
        <v>60</v>
      </c>
      <c r="E19" s="102" t="s">
        <v>61</v>
      </c>
    </row>
    <row r="20" spans="1:5" x14ac:dyDescent="0.25">
      <c r="A20" s="102" t="s">
        <v>49</v>
      </c>
      <c r="B20" s="130" t="s">
        <v>58</v>
      </c>
      <c r="C20" s="130" t="s">
        <v>62</v>
      </c>
      <c r="D20" s="102" t="s">
        <v>60</v>
      </c>
      <c r="E20" s="102" t="s">
        <v>61</v>
      </c>
    </row>
    <row r="21" spans="1:5" x14ac:dyDescent="0.25">
      <c r="A21" s="205" t="s">
        <v>63</v>
      </c>
    </row>
    <row r="22" spans="1:5" x14ac:dyDescent="0.25">
      <c r="A22" s="205" t="s">
        <v>64</v>
      </c>
      <c r="B22" s="36"/>
      <c r="C22" s="36"/>
    </row>
    <row r="23" spans="1:5" x14ac:dyDescent="0.25">
      <c r="B23" s="36"/>
      <c r="C23" s="36"/>
    </row>
    <row r="24" spans="1:5" x14ac:dyDescent="0.25">
      <c r="B24" s="26"/>
      <c r="C24" s="36"/>
    </row>
    <row r="25" spans="1:5" x14ac:dyDescent="0.25">
      <c r="B25" s="161"/>
      <c r="C25" s="161"/>
    </row>
    <row r="26" spans="1:5" x14ac:dyDescent="0.25">
      <c r="B26" s="36"/>
      <c r="C26" s="36"/>
    </row>
    <row r="27" spans="1:5" x14ac:dyDescent="0.25">
      <c r="B27" s="161"/>
      <c r="C27" s="161"/>
    </row>
    <row r="28" spans="1:5" x14ac:dyDescent="0.25">
      <c r="B28" s="36"/>
      <c r="C28" s="36"/>
    </row>
    <row r="29" spans="1:5" x14ac:dyDescent="0.25">
      <c r="B29" s="36"/>
      <c r="C29" s="36"/>
    </row>
    <row r="30" spans="1:5" x14ac:dyDescent="0.25">
      <c r="B30" s="36"/>
      <c r="C30" s="36"/>
    </row>
    <row r="31" spans="1:5" x14ac:dyDescent="0.25">
      <c r="B31" s="36"/>
      <c r="C31" s="36"/>
    </row>
    <row r="32" spans="1:5" x14ac:dyDescent="0.25">
      <c r="B32" s="36"/>
      <c r="C32" s="36"/>
    </row>
    <row r="33" spans="2:3" x14ac:dyDescent="0.25">
      <c r="B33" s="36"/>
      <c r="C33" s="36"/>
    </row>
    <row r="34" spans="2:3" x14ac:dyDescent="0.25">
      <c r="B34" s="36"/>
      <c r="C34" s="36"/>
    </row>
    <row r="35" spans="2:3" x14ac:dyDescent="0.25">
      <c r="B35" s="36"/>
      <c r="C35" s="36"/>
    </row>
    <row r="36" spans="2:3" x14ac:dyDescent="0.25">
      <c r="B36" s="36"/>
      <c r="C36" s="36"/>
    </row>
    <row r="37" spans="2:3" x14ac:dyDescent="0.25">
      <c r="B37" s="36"/>
      <c r="C37" s="36"/>
    </row>
    <row r="38" spans="2:3" x14ac:dyDescent="0.25">
      <c r="B38" s="36"/>
      <c r="C38" s="36"/>
    </row>
    <row r="39" spans="2:3" x14ac:dyDescent="0.25">
      <c r="B39" s="36"/>
      <c r="C39" s="36"/>
    </row>
    <row r="40" spans="2:3" x14ac:dyDescent="0.25">
      <c r="B40" s="36"/>
      <c r="C40" s="36"/>
    </row>
    <row r="41" spans="2:3" x14ac:dyDescent="0.25">
      <c r="B41" s="36"/>
      <c r="C41" s="36"/>
    </row>
    <row r="42" spans="2:3" x14ac:dyDescent="0.25">
      <c r="B42" s="26"/>
      <c r="C42" s="36"/>
    </row>
    <row r="43" spans="2:3" x14ac:dyDescent="0.25">
      <c r="B43" s="36"/>
      <c r="C43" s="3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opLeftCell="N1" workbookViewId="0">
      <selection activeCell="AD5" sqref="AD5"/>
    </sheetView>
  </sheetViews>
  <sheetFormatPr defaultRowHeight="15" x14ac:dyDescent="0.25"/>
  <cols>
    <col min="19" max="19" width="10.42578125" bestFit="1" customWidth="1"/>
    <col min="23" max="23" width="10.7109375" bestFit="1" customWidth="1"/>
    <col min="24" max="24" width="21.7109375" bestFit="1" customWidth="1"/>
  </cols>
  <sheetData>
    <row r="1" spans="1:32" ht="36.75" thickBot="1" x14ac:dyDescent="0.3">
      <c r="A1" s="231" t="s">
        <v>505</v>
      </c>
      <c r="B1" s="232" t="s">
        <v>506</v>
      </c>
      <c r="C1" s="233" t="s">
        <v>507</v>
      </c>
      <c r="D1" s="234" t="s">
        <v>508</v>
      </c>
      <c r="E1" s="234" t="s">
        <v>509</v>
      </c>
      <c r="F1" s="234" t="s">
        <v>67</v>
      </c>
      <c r="G1" s="234" t="s">
        <v>510</v>
      </c>
      <c r="H1" s="234" t="s">
        <v>511</v>
      </c>
      <c r="I1" s="235" t="s">
        <v>512</v>
      </c>
      <c r="J1" s="236" t="s">
        <v>170</v>
      </c>
      <c r="K1" s="235" t="s">
        <v>513</v>
      </c>
      <c r="L1" s="234" t="s">
        <v>514</v>
      </c>
      <c r="M1" s="234" t="s">
        <v>515</v>
      </c>
      <c r="N1" s="234" t="s">
        <v>516</v>
      </c>
      <c r="O1" s="234" t="s">
        <v>517</v>
      </c>
      <c r="P1" s="234" t="s">
        <v>518</v>
      </c>
      <c r="Q1" s="237" t="s">
        <v>519</v>
      </c>
      <c r="R1" s="234" t="s">
        <v>520</v>
      </c>
      <c r="S1" s="237" t="s">
        <v>521</v>
      </c>
      <c r="T1" s="234" t="s">
        <v>513</v>
      </c>
      <c r="U1" s="234" t="s">
        <v>522</v>
      </c>
      <c r="V1" s="234" t="s">
        <v>523</v>
      </c>
      <c r="W1" s="234" t="s">
        <v>524</v>
      </c>
      <c r="X1" s="234" t="s">
        <v>525</v>
      </c>
      <c r="Y1" s="237" t="s">
        <v>526</v>
      </c>
      <c r="Z1" s="237" t="s">
        <v>527</v>
      </c>
      <c r="AA1" s="234" t="s">
        <v>528</v>
      </c>
      <c r="AB1" s="234" t="s">
        <v>529</v>
      </c>
      <c r="AC1" s="237" t="s">
        <v>530</v>
      </c>
      <c r="AD1" s="234" t="s">
        <v>531</v>
      </c>
      <c r="AE1" s="237" t="s">
        <v>532</v>
      </c>
      <c r="AF1" s="238" t="s">
        <v>533</v>
      </c>
    </row>
    <row r="2" spans="1:32" x14ac:dyDescent="0.25">
      <c r="A2" s="26">
        <v>16</v>
      </c>
      <c r="B2" s="30" t="s">
        <v>41</v>
      </c>
      <c r="C2" s="239">
        <v>1</v>
      </c>
      <c r="D2" s="26" t="s">
        <v>337</v>
      </c>
      <c r="E2" s="26">
        <v>4</v>
      </c>
      <c r="F2" s="26" t="s">
        <v>86</v>
      </c>
      <c r="G2" s="26" t="s">
        <v>335</v>
      </c>
      <c r="H2" s="26">
        <v>11</v>
      </c>
      <c r="I2" s="26">
        <v>0</v>
      </c>
      <c r="J2" s="240">
        <v>78</v>
      </c>
      <c r="K2" s="26" t="s">
        <v>534</v>
      </c>
      <c r="L2" s="26" t="s">
        <v>271</v>
      </c>
      <c r="M2" s="26" t="s">
        <v>494</v>
      </c>
      <c r="N2" s="26">
        <v>1</v>
      </c>
      <c r="O2" s="26">
        <v>0.01</v>
      </c>
      <c r="P2" s="26" t="s">
        <v>535</v>
      </c>
      <c r="Q2" s="42">
        <v>43444</v>
      </c>
      <c r="R2" s="42" t="s">
        <v>207</v>
      </c>
      <c r="S2" s="26" t="s">
        <v>536</v>
      </c>
      <c r="T2" s="36" t="s">
        <v>537</v>
      </c>
      <c r="U2" s="36" t="s">
        <v>538</v>
      </c>
      <c r="V2" s="36"/>
      <c r="W2" s="36"/>
      <c r="Y2" s="36" t="s">
        <v>539</v>
      </c>
      <c r="Z2" t="s">
        <v>538</v>
      </c>
      <c r="AA2" s="36" t="s">
        <v>540</v>
      </c>
      <c r="AB2" s="36" t="s">
        <v>41</v>
      </c>
      <c r="AD2">
        <v>1</v>
      </c>
      <c r="AE2">
        <v>0.01</v>
      </c>
    </row>
    <row r="3" spans="1:32" x14ac:dyDescent="0.25">
      <c r="A3" s="26">
        <v>16</v>
      </c>
      <c r="B3" s="30" t="s">
        <v>541</v>
      </c>
      <c r="C3" s="239">
        <v>30</v>
      </c>
      <c r="D3" s="26" t="s">
        <v>542</v>
      </c>
      <c r="E3" s="26">
        <v>3</v>
      </c>
      <c r="F3" s="26" t="s">
        <v>98</v>
      </c>
      <c r="G3" s="26" t="s">
        <v>441</v>
      </c>
      <c r="H3" s="26">
        <v>21</v>
      </c>
      <c r="I3" s="26">
        <v>2</v>
      </c>
      <c r="J3" s="240">
        <v>152</v>
      </c>
      <c r="K3" s="26" t="s">
        <v>534</v>
      </c>
      <c r="L3" s="26" t="s">
        <v>281</v>
      </c>
      <c r="M3" s="26" t="s">
        <v>494</v>
      </c>
      <c r="N3" s="26">
        <v>1</v>
      </c>
      <c r="O3" s="26">
        <v>0.04</v>
      </c>
      <c r="P3" s="26" t="s">
        <v>543</v>
      </c>
      <c r="Q3" s="42" t="s">
        <v>544</v>
      </c>
      <c r="R3" s="42" t="s">
        <v>207</v>
      </c>
      <c r="S3" s="26" t="s">
        <v>545</v>
      </c>
      <c r="T3" s="36" t="s">
        <v>537</v>
      </c>
      <c r="U3" s="36" t="s">
        <v>546</v>
      </c>
      <c r="V3" s="36"/>
      <c r="W3" s="36"/>
      <c r="Y3" s="36" t="s">
        <v>547</v>
      </c>
      <c r="AA3" s="36" t="s">
        <v>547</v>
      </c>
      <c r="AB3" s="36"/>
      <c r="AD3">
        <v>1</v>
      </c>
      <c r="AE3">
        <v>0.04</v>
      </c>
    </row>
    <row r="4" spans="1:32" x14ac:dyDescent="0.25">
      <c r="A4" s="26">
        <v>16</v>
      </c>
      <c r="B4" s="30" t="s">
        <v>41</v>
      </c>
      <c r="C4" s="239">
        <v>41</v>
      </c>
      <c r="D4" s="26" t="s">
        <v>429</v>
      </c>
      <c r="E4" s="26">
        <v>3</v>
      </c>
      <c r="F4" s="26" t="s">
        <v>98</v>
      </c>
      <c r="G4" s="26" t="s">
        <v>263</v>
      </c>
      <c r="H4" s="26">
        <v>23</v>
      </c>
      <c r="I4" s="26">
        <v>2</v>
      </c>
      <c r="J4" s="240">
        <v>178</v>
      </c>
      <c r="K4" s="26" t="s">
        <v>534</v>
      </c>
      <c r="L4" s="26" t="s">
        <v>281</v>
      </c>
      <c r="M4" s="26" t="s">
        <v>494</v>
      </c>
      <c r="N4" s="26">
        <v>2</v>
      </c>
      <c r="O4" s="26">
        <v>0.08</v>
      </c>
      <c r="P4" s="26" t="s">
        <v>543</v>
      </c>
      <c r="Q4" s="42" t="s">
        <v>548</v>
      </c>
      <c r="R4" s="42" t="s">
        <v>207</v>
      </c>
      <c r="S4" s="26" t="s">
        <v>545</v>
      </c>
      <c r="T4" s="36" t="s">
        <v>537</v>
      </c>
      <c r="U4" s="36" t="s">
        <v>549</v>
      </c>
      <c r="V4" s="36" t="s">
        <v>232</v>
      </c>
      <c r="W4" s="36" t="s">
        <v>550</v>
      </c>
      <c r="Y4" s="36" t="s">
        <v>551</v>
      </c>
      <c r="Z4" s="36" t="s">
        <v>552</v>
      </c>
      <c r="AA4" s="36" t="s">
        <v>553</v>
      </c>
      <c r="AB4" s="36" t="s">
        <v>552</v>
      </c>
      <c r="AD4">
        <v>2</v>
      </c>
      <c r="AE4">
        <v>0.08</v>
      </c>
    </row>
    <row r="5" spans="1:32" x14ac:dyDescent="0.25">
      <c r="A5" s="26">
        <v>17</v>
      </c>
      <c r="B5" s="30" t="s">
        <v>554</v>
      </c>
      <c r="C5" s="239">
        <v>68</v>
      </c>
      <c r="D5" s="26" t="s">
        <v>329</v>
      </c>
      <c r="E5" s="26">
        <v>4</v>
      </c>
      <c r="F5" s="26" t="s">
        <v>98</v>
      </c>
      <c r="G5" s="26" t="s">
        <v>286</v>
      </c>
      <c r="H5" s="26">
        <v>24</v>
      </c>
      <c r="I5" s="26">
        <v>0</v>
      </c>
      <c r="J5" s="240">
        <v>43</v>
      </c>
      <c r="K5" s="26" t="s">
        <v>534</v>
      </c>
      <c r="L5" s="26" t="s">
        <v>198</v>
      </c>
      <c r="M5" s="26" t="s">
        <v>495</v>
      </c>
      <c r="N5" s="26">
        <v>18</v>
      </c>
      <c r="O5" s="26">
        <v>0.12</v>
      </c>
      <c r="P5" s="26" t="s">
        <v>543</v>
      </c>
      <c r="Q5" s="42" t="s">
        <v>241</v>
      </c>
      <c r="R5" s="42" t="s">
        <v>207</v>
      </c>
      <c r="S5" s="42">
        <v>43143</v>
      </c>
      <c r="T5" s="36" t="s">
        <v>537</v>
      </c>
      <c r="U5" s="36" t="s">
        <v>555</v>
      </c>
      <c r="V5" s="36" t="s">
        <v>85</v>
      </c>
      <c r="W5" s="36" t="s">
        <v>556</v>
      </c>
      <c r="X5" t="s">
        <v>557</v>
      </c>
      <c r="Y5" s="36" t="s">
        <v>558</v>
      </c>
      <c r="AA5" s="36" t="s">
        <v>559</v>
      </c>
      <c r="AB5" s="36" t="s">
        <v>560</v>
      </c>
      <c r="AD5">
        <v>1</v>
      </c>
      <c r="AE5">
        <v>0.01</v>
      </c>
      <c r="AF5" t="s">
        <v>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topLeftCell="E1" workbookViewId="0">
      <selection activeCell="X1" sqref="X1"/>
    </sheetView>
  </sheetViews>
  <sheetFormatPr defaultColWidth="8.7109375" defaultRowHeight="15" x14ac:dyDescent="0.25"/>
  <cols>
    <col min="1" max="1" width="6.140625" style="26" bestFit="1" customWidth="1"/>
    <col min="2" max="2" width="4.42578125" style="26" bestFit="1" customWidth="1"/>
    <col min="3" max="3" width="19.85546875" bestFit="1" customWidth="1"/>
    <col min="4" max="4" width="11.42578125" customWidth="1"/>
    <col min="5" max="10" width="3.42578125" bestFit="1" customWidth="1"/>
    <col min="11" max="11" width="3.42578125" customWidth="1"/>
    <col min="12" max="14" width="3.42578125" bestFit="1" customWidth="1"/>
    <col min="15" max="15" width="4.42578125" bestFit="1" customWidth="1"/>
    <col min="16" max="18" width="3.42578125" bestFit="1" customWidth="1"/>
    <col min="19" max="19" width="4.42578125" bestFit="1" customWidth="1"/>
    <col min="20" max="20" width="3.42578125" bestFit="1" customWidth="1"/>
    <col min="21" max="21" width="4.42578125" bestFit="1" customWidth="1"/>
    <col min="22" max="22" width="5.42578125" bestFit="1" customWidth="1"/>
    <col min="23" max="23" width="4.42578125" bestFit="1" customWidth="1"/>
    <col min="24" max="24" width="5.5703125" bestFit="1" customWidth="1"/>
    <col min="25" max="25" width="4.140625" bestFit="1" customWidth="1"/>
    <col min="26" max="26" width="11.5703125" bestFit="1" customWidth="1"/>
    <col min="27" max="27" width="10.140625" bestFit="1" customWidth="1"/>
    <col min="28" max="28" width="4.42578125" bestFit="1" customWidth="1"/>
    <col min="29" max="29" width="3.42578125" bestFit="1" customWidth="1"/>
    <col min="30" max="30" width="3.140625" customWidth="1"/>
    <col min="31" max="31" width="3.42578125" bestFit="1" customWidth="1"/>
    <col min="32" max="32" width="4.42578125" bestFit="1" customWidth="1"/>
    <col min="33" max="38" width="3.42578125" bestFit="1" customWidth="1"/>
    <col min="39" max="39" width="4.42578125" bestFit="1" customWidth="1"/>
    <col min="40" max="42" width="3.42578125" bestFit="1" customWidth="1"/>
    <col min="43" max="43" width="4.42578125" bestFit="1" customWidth="1"/>
    <col min="44" max="44" width="3.42578125" bestFit="1" customWidth="1"/>
    <col min="45" max="45" width="5.42578125" bestFit="1" customWidth="1"/>
    <col min="46" max="56" width="3.42578125" bestFit="1" customWidth="1"/>
  </cols>
  <sheetData>
    <row r="1" spans="1:56" ht="36.6" customHeight="1" thickBot="1" x14ac:dyDescent="0.3">
      <c r="A1" s="268" t="s">
        <v>65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70"/>
      <c r="W1" s="172"/>
      <c r="X1" s="271" t="s">
        <v>66</v>
      </c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</row>
    <row r="2" spans="1:56" ht="108" thickTop="1" x14ac:dyDescent="0.25">
      <c r="A2" s="185" t="s">
        <v>67</v>
      </c>
      <c r="B2" s="180" t="s">
        <v>68</v>
      </c>
      <c r="C2" s="180" t="s">
        <v>69</v>
      </c>
      <c r="D2" s="180" t="s">
        <v>70</v>
      </c>
      <c r="E2" s="176" t="s">
        <v>33</v>
      </c>
      <c r="F2" s="176" t="s">
        <v>71</v>
      </c>
      <c r="G2" s="176" t="s">
        <v>72</v>
      </c>
      <c r="H2" s="176" t="s">
        <v>8</v>
      </c>
      <c r="I2" s="177" t="s">
        <v>58</v>
      </c>
      <c r="J2" s="176" t="s">
        <v>73</v>
      </c>
      <c r="K2" s="176" t="s">
        <v>74</v>
      </c>
      <c r="L2" s="176" t="s">
        <v>75</v>
      </c>
      <c r="M2" s="176" t="s">
        <v>76</v>
      </c>
      <c r="N2" s="176" t="s">
        <v>77</v>
      </c>
      <c r="O2" s="176" t="s">
        <v>29</v>
      </c>
      <c r="P2" s="177" t="s">
        <v>78</v>
      </c>
      <c r="Q2" s="176" t="s">
        <v>79</v>
      </c>
      <c r="R2" s="176" t="s">
        <v>80</v>
      </c>
      <c r="S2" s="176" t="s">
        <v>81</v>
      </c>
      <c r="T2" s="176" t="s">
        <v>82</v>
      </c>
      <c r="U2" s="176" t="s">
        <v>83</v>
      </c>
      <c r="V2" s="186" t="s">
        <v>84</v>
      </c>
      <c r="W2" s="172"/>
      <c r="X2" s="253" t="s">
        <v>67</v>
      </c>
      <c r="Y2" s="253" t="s">
        <v>68</v>
      </c>
      <c r="Z2" s="253" t="s">
        <v>69</v>
      </c>
      <c r="AA2" s="253" t="s">
        <v>70</v>
      </c>
      <c r="AB2" s="254" t="s">
        <v>33</v>
      </c>
      <c r="AC2" s="254" t="s">
        <v>71</v>
      </c>
      <c r="AD2" s="254" t="s">
        <v>85</v>
      </c>
      <c r="AE2" s="254" t="s">
        <v>72</v>
      </c>
      <c r="AF2" s="254" t="s">
        <v>8</v>
      </c>
      <c r="AG2" s="255" t="s">
        <v>58</v>
      </c>
      <c r="AH2" s="254" t="s">
        <v>73</v>
      </c>
      <c r="AI2" s="254" t="s">
        <v>74</v>
      </c>
      <c r="AJ2" s="254" t="s">
        <v>75</v>
      </c>
      <c r="AK2" s="254" t="s">
        <v>76</v>
      </c>
      <c r="AL2" s="254" t="s">
        <v>77</v>
      </c>
      <c r="AM2" s="254" t="s">
        <v>29</v>
      </c>
      <c r="AN2" s="255" t="s">
        <v>78</v>
      </c>
      <c r="AO2" s="254" t="s">
        <v>79</v>
      </c>
      <c r="AP2" s="254" t="s">
        <v>80</v>
      </c>
      <c r="AQ2" s="254" t="s">
        <v>81</v>
      </c>
      <c r="AR2" s="254" t="s">
        <v>82</v>
      </c>
      <c r="AS2" s="256" t="s">
        <v>84</v>
      </c>
      <c r="AT2" s="179"/>
      <c r="AU2" s="178"/>
      <c r="AV2" s="178"/>
      <c r="AW2" s="178"/>
      <c r="AX2" s="178"/>
      <c r="AY2" s="178"/>
      <c r="AZ2" s="179"/>
      <c r="BA2" s="178"/>
      <c r="BB2" s="178"/>
      <c r="BC2" s="178"/>
      <c r="BD2" s="178"/>
    </row>
    <row r="3" spans="1:56" ht="25.5" x14ac:dyDescent="0.25">
      <c r="A3" s="183" t="s">
        <v>86</v>
      </c>
      <c r="B3" s="26">
        <v>11</v>
      </c>
      <c r="C3" t="s">
        <v>87</v>
      </c>
      <c r="D3" t="s">
        <v>88</v>
      </c>
      <c r="E3">
        <v>6</v>
      </c>
      <c r="F3">
        <v>1</v>
      </c>
      <c r="G3">
        <v>1</v>
      </c>
      <c r="H3">
        <v>2</v>
      </c>
      <c r="I3">
        <v>1</v>
      </c>
      <c r="J3">
        <v>1</v>
      </c>
      <c r="K3" t="s">
        <v>41</v>
      </c>
      <c r="L3" t="s">
        <v>41</v>
      </c>
      <c r="M3">
        <v>1</v>
      </c>
      <c r="N3" t="s">
        <v>41</v>
      </c>
      <c r="O3">
        <v>4</v>
      </c>
      <c r="P3" t="s">
        <v>41</v>
      </c>
      <c r="Q3" t="s">
        <v>41</v>
      </c>
      <c r="R3" t="s">
        <v>41</v>
      </c>
      <c r="S3">
        <v>8</v>
      </c>
      <c r="T3" t="s">
        <v>41</v>
      </c>
      <c r="U3">
        <v>5</v>
      </c>
      <c r="V3" s="188">
        <f t="shared" ref="V3:V12" si="0">SUM(E3:U3)</f>
        <v>30</v>
      </c>
      <c r="X3" s="257" t="s">
        <v>86</v>
      </c>
      <c r="Y3" s="257">
        <v>11</v>
      </c>
      <c r="Z3" s="258" t="s">
        <v>87</v>
      </c>
      <c r="AA3" s="257" t="s">
        <v>88</v>
      </c>
      <c r="AB3" s="257">
        <v>6</v>
      </c>
      <c r="AC3" s="257">
        <v>1</v>
      </c>
      <c r="AD3" s="257" t="s">
        <v>41</v>
      </c>
      <c r="AE3" s="257">
        <v>1</v>
      </c>
      <c r="AF3" s="257">
        <v>2</v>
      </c>
      <c r="AG3" s="257">
        <v>1</v>
      </c>
      <c r="AH3" s="257">
        <v>1</v>
      </c>
      <c r="AI3" s="257" t="s">
        <v>41</v>
      </c>
      <c r="AJ3" s="257" t="s">
        <v>41</v>
      </c>
      <c r="AK3" s="257">
        <v>3</v>
      </c>
      <c r="AL3" s="259" t="s">
        <v>41</v>
      </c>
      <c r="AM3" s="257">
        <v>4</v>
      </c>
      <c r="AN3" s="257" t="s">
        <v>41</v>
      </c>
      <c r="AO3" s="257" t="s">
        <v>41</v>
      </c>
      <c r="AP3" s="257" t="s">
        <v>41</v>
      </c>
      <c r="AQ3" s="257">
        <v>8</v>
      </c>
      <c r="AR3" s="257" t="s">
        <v>41</v>
      </c>
      <c r="AS3" s="260">
        <f t="shared" ref="AS3:AS10" si="1">SUM(AB3:AR3)</f>
        <v>27</v>
      </c>
    </row>
    <row r="4" spans="1:56" x14ac:dyDescent="0.25">
      <c r="A4" s="183" t="s">
        <v>86</v>
      </c>
      <c r="B4" s="26">
        <v>12</v>
      </c>
      <c r="C4" t="s">
        <v>87</v>
      </c>
      <c r="D4" t="s">
        <v>89</v>
      </c>
      <c r="E4" t="s">
        <v>41</v>
      </c>
      <c r="F4" t="s">
        <v>41</v>
      </c>
      <c r="G4" t="s">
        <v>41</v>
      </c>
      <c r="H4" t="s">
        <v>41</v>
      </c>
      <c r="I4" t="s">
        <v>41</v>
      </c>
      <c r="J4" t="s">
        <v>41</v>
      </c>
      <c r="K4" t="s">
        <v>41</v>
      </c>
      <c r="L4" t="s">
        <v>41</v>
      </c>
      <c r="M4" t="s">
        <v>41</v>
      </c>
      <c r="N4" t="s">
        <v>41</v>
      </c>
      <c r="O4" t="s">
        <v>41</v>
      </c>
      <c r="P4" t="s">
        <v>41</v>
      </c>
      <c r="Q4" t="s">
        <v>41</v>
      </c>
      <c r="R4" t="s">
        <v>41</v>
      </c>
      <c r="S4" t="s">
        <v>41</v>
      </c>
      <c r="T4" t="s">
        <v>41</v>
      </c>
      <c r="U4">
        <v>1</v>
      </c>
      <c r="V4" s="188">
        <f t="shared" si="0"/>
        <v>1</v>
      </c>
      <c r="X4" s="257" t="s">
        <v>90</v>
      </c>
      <c r="Y4" s="257">
        <v>17</v>
      </c>
      <c r="Z4" s="258" t="s">
        <v>91</v>
      </c>
      <c r="AA4" s="257" t="s">
        <v>92</v>
      </c>
      <c r="AB4" s="257" t="s">
        <v>41</v>
      </c>
      <c r="AC4" s="257" t="s">
        <v>41</v>
      </c>
      <c r="AD4" s="257" t="s">
        <v>41</v>
      </c>
      <c r="AE4" s="257" t="s">
        <v>41</v>
      </c>
      <c r="AF4" s="257" t="s">
        <v>41</v>
      </c>
      <c r="AG4" s="257" t="s">
        <v>41</v>
      </c>
      <c r="AH4" s="257" t="s">
        <v>41</v>
      </c>
      <c r="AI4" s="257" t="s">
        <v>41</v>
      </c>
      <c r="AJ4" s="257" t="s">
        <v>41</v>
      </c>
      <c r="AK4" s="257" t="s">
        <v>41</v>
      </c>
      <c r="AL4" s="259" t="s">
        <v>41</v>
      </c>
      <c r="AM4" s="257">
        <v>1</v>
      </c>
      <c r="AN4" s="257" t="s">
        <v>41</v>
      </c>
      <c r="AO4" s="257" t="s">
        <v>41</v>
      </c>
      <c r="AP4" s="257" t="s">
        <v>41</v>
      </c>
      <c r="AQ4" s="257" t="s">
        <v>41</v>
      </c>
      <c r="AR4" s="257" t="s">
        <v>41</v>
      </c>
      <c r="AS4" s="260">
        <f t="shared" si="1"/>
        <v>1</v>
      </c>
    </row>
    <row r="5" spans="1:56" ht="25.5" x14ac:dyDescent="0.25">
      <c r="A5" s="183" t="s">
        <v>90</v>
      </c>
      <c r="B5" s="26">
        <v>14</v>
      </c>
      <c r="C5" t="s">
        <v>93</v>
      </c>
      <c r="D5" t="s">
        <v>94</v>
      </c>
      <c r="E5" t="s">
        <v>41</v>
      </c>
      <c r="F5" t="s">
        <v>41</v>
      </c>
      <c r="G5" t="s">
        <v>41</v>
      </c>
      <c r="H5" t="s">
        <v>41</v>
      </c>
      <c r="I5" t="s">
        <v>41</v>
      </c>
      <c r="J5" t="s">
        <v>41</v>
      </c>
      <c r="K5" t="s">
        <v>41</v>
      </c>
      <c r="L5" t="s">
        <v>41</v>
      </c>
      <c r="M5" t="s">
        <v>41</v>
      </c>
      <c r="N5" t="s">
        <v>41</v>
      </c>
      <c r="O5" t="s">
        <v>41</v>
      </c>
      <c r="P5" t="s">
        <v>41</v>
      </c>
      <c r="Q5" t="s">
        <v>41</v>
      </c>
      <c r="R5" t="s">
        <v>41</v>
      </c>
      <c r="S5" t="s">
        <v>41</v>
      </c>
      <c r="T5" t="s">
        <v>41</v>
      </c>
      <c r="U5">
        <v>14</v>
      </c>
      <c r="V5" s="188">
        <f t="shared" si="0"/>
        <v>14</v>
      </c>
      <c r="X5" s="257" t="s">
        <v>90</v>
      </c>
      <c r="Y5" s="257">
        <v>19</v>
      </c>
      <c r="Z5" s="258" t="s">
        <v>95</v>
      </c>
      <c r="AA5" s="257" t="s">
        <v>96</v>
      </c>
      <c r="AB5" s="257">
        <v>3</v>
      </c>
      <c r="AC5" s="257" t="s">
        <v>41</v>
      </c>
      <c r="AD5" s="257" t="s">
        <v>41</v>
      </c>
      <c r="AE5" s="257">
        <v>1</v>
      </c>
      <c r="AF5" s="257">
        <v>6</v>
      </c>
      <c r="AG5" s="257" t="s">
        <v>41</v>
      </c>
      <c r="AH5" s="257">
        <v>1</v>
      </c>
      <c r="AI5" s="257" t="s">
        <v>41</v>
      </c>
      <c r="AJ5" s="257">
        <v>1</v>
      </c>
      <c r="AK5" s="257">
        <v>1</v>
      </c>
      <c r="AL5" s="259">
        <v>1</v>
      </c>
      <c r="AM5" s="257">
        <v>4</v>
      </c>
      <c r="AN5" s="257">
        <v>2</v>
      </c>
      <c r="AO5" s="257">
        <v>1</v>
      </c>
      <c r="AP5" s="257" t="s">
        <v>41</v>
      </c>
      <c r="AQ5" s="257">
        <v>6</v>
      </c>
      <c r="AR5" s="257" t="s">
        <v>41</v>
      </c>
      <c r="AS5" s="260">
        <f t="shared" si="1"/>
        <v>27</v>
      </c>
    </row>
    <row r="6" spans="1:56" ht="38.25" x14ac:dyDescent="0.25">
      <c r="A6" s="183" t="s">
        <v>90</v>
      </c>
      <c r="B6" s="26">
        <v>17</v>
      </c>
      <c r="C6" t="s">
        <v>97</v>
      </c>
      <c r="D6" t="s">
        <v>92</v>
      </c>
      <c r="E6" t="s">
        <v>41</v>
      </c>
      <c r="F6" t="s">
        <v>41</v>
      </c>
      <c r="G6" t="s">
        <v>41</v>
      </c>
      <c r="H6" t="s">
        <v>41</v>
      </c>
      <c r="I6" t="s">
        <v>41</v>
      </c>
      <c r="J6" t="s">
        <v>41</v>
      </c>
      <c r="K6" t="s">
        <v>41</v>
      </c>
      <c r="L6" t="s">
        <v>41</v>
      </c>
      <c r="M6" t="s">
        <v>41</v>
      </c>
      <c r="N6" t="s">
        <v>41</v>
      </c>
      <c r="O6">
        <v>1</v>
      </c>
      <c r="P6" t="s">
        <v>41</v>
      </c>
      <c r="Q6" t="s">
        <v>41</v>
      </c>
      <c r="R6" t="s">
        <v>41</v>
      </c>
      <c r="S6" t="s">
        <v>41</v>
      </c>
      <c r="T6" t="s">
        <v>41</v>
      </c>
      <c r="U6" t="s">
        <v>41</v>
      </c>
      <c r="V6" s="188">
        <f t="shared" si="0"/>
        <v>1</v>
      </c>
      <c r="X6" s="257" t="s">
        <v>98</v>
      </c>
      <c r="Y6" s="257">
        <v>21</v>
      </c>
      <c r="Z6" s="258" t="s">
        <v>99</v>
      </c>
      <c r="AA6" s="257" t="s">
        <v>100</v>
      </c>
      <c r="AB6" s="257" t="s">
        <v>41</v>
      </c>
      <c r="AC6" s="257" t="s">
        <v>41</v>
      </c>
      <c r="AD6" s="257" t="s">
        <v>41</v>
      </c>
      <c r="AE6" s="257" t="s">
        <v>41</v>
      </c>
      <c r="AF6" s="257" t="s">
        <v>41</v>
      </c>
      <c r="AG6" s="257" t="s">
        <v>41</v>
      </c>
      <c r="AH6" s="257" t="s">
        <v>41</v>
      </c>
      <c r="AI6" s="257" t="s">
        <v>41</v>
      </c>
      <c r="AJ6" s="257" t="s">
        <v>41</v>
      </c>
      <c r="AK6" s="257" t="s">
        <v>41</v>
      </c>
      <c r="AL6" s="257" t="s">
        <v>41</v>
      </c>
      <c r="AM6" s="257" t="s">
        <v>41</v>
      </c>
      <c r="AN6" s="257" t="s">
        <v>41</v>
      </c>
      <c r="AO6" s="257" t="s">
        <v>41</v>
      </c>
      <c r="AP6" s="257">
        <v>1</v>
      </c>
      <c r="AQ6" s="257" t="s">
        <v>41</v>
      </c>
      <c r="AR6" s="257" t="s">
        <v>41</v>
      </c>
      <c r="AS6" s="260">
        <f t="shared" si="1"/>
        <v>1</v>
      </c>
    </row>
    <row r="7" spans="1:56" x14ac:dyDescent="0.25">
      <c r="A7" s="183" t="s">
        <v>90</v>
      </c>
      <c r="B7" s="26">
        <v>19</v>
      </c>
      <c r="C7" t="s">
        <v>95</v>
      </c>
      <c r="D7" t="s">
        <v>96</v>
      </c>
      <c r="E7">
        <v>3</v>
      </c>
      <c r="F7" t="s">
        <v>41</v>
      </c>
      <c r="G7">
        <v>1</v>
      </c>
      <c r="H7">
        <v>6</v>
      </c>
      <c r="I7" t="s">
        <v>41</v>
      </c>
      <c r="J7">
        <v>1</v>
      </c>
      <c r="K7" t="s">
        <v>41</v>
      </c>
      <c r="L7">
        <v>1</v>
      </c>
      <c r="M7">
        <v>1</v>
      </c>
      <c r="N7">
        <v>1</v>
      </c>
      <c r="O7">
        <v>4</v>
      </c>
      <c r="P7">
        <v>2</v>
      </c>
      <c r="Q7">
        <v>1</v>
      </c>
      <c r="R7" t="s">
        <v>41</v>
      </c>
      <c r="S7">
        <v>6</v>
      </c>
      <c r="T7" t="s">
        <v>41</v>
      </c>
      <c r="U7">
        <v>7</v>
      </c>
      <c r="V7" s="188">
        <f t="shared" si="0"/>
        <v>34</v>
      </c>
      <c r="X7" s="257" t="s">
        <v>98</v>
      </c>
      <c r="Y7" s="257">
        <v>23</v>
      </c>
      <c r="Z7" s="258" t="s">
        <v>101</v>
      </c>
      <c r="AA7" s="257" t="s">
        <v>102</v>
      </c>
      <c r="AB7" s="257" t="s">
        <v>41</v>
      </c>
      <c r="AC7" s="257">
        <v>1</v>
      </c>
      <c r="AD7" s="257" t="s">
        <v>41</v>
      </c>
      <c r="AE7" s="257">
        <v>1</v>
      </c>
      <c r="AF7" s="257">
        <v>1</v>
      </c>
      <c r="AG7" s="257" t="s">
        <v>41</v>
      </c>
      <c r="AH7" s="257">
        <v>4</v>
      </c>
      <c r="AI7" s="257">
        <v>1</v>
      </c>
      <c r="AJ7" s="257" t="s">
        <v>41</v>
      </c>
      <c r="AK7" s="257" t="s">
        <v>41</v>
      </c>
      <c r="AL7" s="257" t="s">
        <v>41</v>
      </c>
      <c r="AM7" s="257">
        <v>3</v>
      </c>
      <c r="AN7" s="257" t="s">
        <v>41</v>
      </c>
      <c r="AO7" s="257" t="s">
        <v>41</v>
      </c>
      <c r="AP7" s="257">
        <v>2</v>
      </c>
      <c r="AQ7" s="257">
        <v>1</v>
      </c>
      <c r="AR7" s="257">
        <v>2</v>
      </c>
      <c r="AS7" s="260">
        <f t="shared" si="1"/>
        <v>16</v>
      </c>
    </row>
    <row r="8" spans="1:56" ht="25.5" x14ac:dyDescent="0.25">
      <c r="A8" s="183" t="s">
        <v>98</v>
      </c>
      <c r="B8" s="26">
        <v>21</v>
      </c>
      <c r="C8" t="s">
        <v>99</v>
      </c>
      <c r="D8" t="s">
        <v>100</v>
      </c>
      <c r="E8" t="s">
        <v>41</v>
      </c>
      <c r="F8" t="s">
        <v>41</v>
      </c>
      <c r="G8" t="s">
        <v>41</v>
      </c>
      <c r="H8" t="s">
        <v>41</v>
      </c>
      <c r="I8" t="s">
        <v>41</v>
      </c>
      <c r="J8" t="s">
        <v>41</v>
      </c>
      <c r="K8" t="s">
        <v>41</v>
      </c>
      <c r="L8" t="s">
        <v>41</v>
      </c>
      <c r="M8" t="s">
        <v>41</v>
      </c>
      <c r="N8" t="s">
        <v>41</v>
      </c>
      <c r="O8" t="s">
        <v>41</v>
      </c>
      <c r="P8" t="s">
        <v>41</v>
      </c>
      <c r="Q8" t="s">
        <v>41</v>
      </c>
      <c r="R8">
        <v>1</v>
      </c>
      <c r="S8" t="s">
        <v>41</v>
      </c>
      <c r="T8" t="s">
        <v>41</v>
      </c>
      <c r="U8" t="s">
        <v>41</v>
      </c>
      <c r="V8" s="188">
        <f t="shared" si="0"/>
        <v>1</v>
      </c>
      <c r="X8" s="257" t="s">
        <v>98</v>
      </c>
      <c r="Y8" s="257">
        <v>24</v>
      </c>
      <c r="Z8" s="258" t="s">
        <v>103</v>
      </c>
      <c r="AA8" s="257" t="s">
        <v>104</v>
      </c>
      <c r="AB8" s="257">
        <v>1</v>
      </c>
      <c r="AC8" s="257">
        <v>5</v>
      </c>
      <c r="AD8" s="257">
        <v>1</v>
      </c>
      <c r="AE8" s="257" t="s">
        <v>41</v>
      </c>
      <c r="AF8" s="257" t="s">
        <v>41</v>
      </c>
      <c r="AG8" s="257" t="s">
        <v>41</v>
      </c>
      <c r="AH8" s="257" t="s">
        <v>41</v>
      </c>
      <c r="AI8" s="257" t="s">
        <v>41</v>
      </c>
      <c r="AJ8" s="257" t="s">
        <v>41</v>
      </c>
      <c r="AK8" s="257">
        <v>1</v>
      </c>
      <c r="AL8" s="257" t="s">
        <v>41</v>
      </c>
      <c r="AM8" s="257">
        <v>1</v>
      </c>
      <c r="AN8" s="257" t="s">
        <v>41</v>
      </c>
      <c r="AO8" s="257" t="s">
        <v>41</v>
      </c>
      <c r="AP8" s="257">
        <v>1</v>
      </c>
      <c r="AQ8" s="257">
        <v>1</v>
      </c>
      <c r="AR8" s="257">
        <v>1</v>
      </c>
      <c r="AS8" s="260">
        <f t="shared" si="1"/>
        <v>12</v>
      </c>
    </row>
    <row r="9" spans="1:56" x14ac:dyDescent="0.25">
      <c r="A9" s="183" t="s">
        <v>98</v>
      </c>
      <c r="B9" s="26">
        <v>23</v>
      </c>
      <c r="C9" t="s">
        <v>101</v>
      </c>
      <c r="D9" t="s">
        <v>102</v>
      </c>
      <c r="E9" t="s">
        <v>41</v>
      </c>
      <c r="F9">
        <v>1</v>
      </c>
      <c r="G9">
        <v>1</v>
      </c>
      <c r="H9">
        <v>1</v>
      </c>
      <c r="I9" t="s">
        <v>41</v>
      </c>
      <c r="J9">
        <v>4</v>
      </c>
      <c r="K9">
        <v>1</v>
      </c>
      <c r="L9" t="s">
        <v>41</v>
      </c>
      <c r="M9" t="s">
        <v>41</v>
      </c>
      <c r="N9" t="s">
        <v>41</v>
      </c>
      <c r="O9">
        <v>3</v>
      </c>
      <c r="P9" t="s">
        <v>41</v>
      </c>
      <c r="Q9" t="s">
        <v>41</v>
      </c>
      <c r="R9">
        <v>2</v>
      </c>
      <c r="S9">
        <v>1</v>
      </c>
      <c r="T9">
        <v>2</v>
      </c>
      <c r="U9">
        <v>1</v>
      </c>
      <c r="V9" s="188">
        <f t="shared" si="0"/>
        <v>17</v>
      </c>
      <c r="X9" s="257" t="s">
        <v>98</v>
      </c>
      <c r="Y9" s="257">
        <v>25</v>
      </c>
      <c r="Z9" s="258" t="s">
        <v>101</v>
      </c>
      <c r="AA9" s="257" t="s">
        <v>102</v>
      </c>
      <c r="AB9" s="257">
        <v>1</v>
      </c>
      <c r="AC9" s="257" t="s">
        <v>41</v>
      </c>
      <c r="AD9" s="257" t="s">
        <v>41</v>
      </c>
      <c r="AE9" s="257" t="s">
        <v>41</v>
      </c>
      <c r="AF9" s="257">
        <v>2</v>
      </c>
      <c r="AG9" s="257" t="s">
        <v>41</v>
      </c>
      <c r="AH9" s="257" t="s">
        <v>41</v>
      </c>
      <c r="AI9" s="257" t="s">
        <v>41</v>
      </c>
      <c r="AJ9" s="257" t="s">
        <v>41</v>
      </c>
      <c r="AK9" s="257">
        <v>1</v>
      </c>
      <c r="AL9" s="257" t="s">
        <v>41</v>
      </c>
      <c r="AM9" s="257" t="s">
        <v>41</v>
      </c>
      <c r="AN9" s="257" t="s">
        <v>41</v>
      </c>
      <c r="AO9" s="257" t="s">
        <v>41</v>
      </c>
      <c r="AP9" s="257">
        <v>1</v>
      </c>
      <c r="AQ9" s="257" t="s">
        <v>41</v>
      </c>
      <c r="AR9" s="257" t="s">
        <v>41</v>
      </c>
      <c r="AS9" s="260">
        <f t="shared" si="1"/>
        <v>5</v>
      </c>
    </row>
    <row r="10" spans="1:56" x14ac:dyDescent="0.25">
      <c r="A10" s="183" t="s">
        <v>98</v>
      </c>
      <c r="B10" s="26">
        <v>24</v>
      </c>
      <c r="C10" t="s">
        <v>105</v>
      </c>
      <c r="D10" t="s">
        <v>104</v>
      </c>
      <c r="E10">
        <v>1</v>
      </c>
      <c r="F10">
        <v>5</v>
      </c>
      <c r="G10" t="s">
        <v>41</v>
      </c>
      <c r="H10" t="s">
        <v>41</v>
      </c>
      <c r="I10" t="s">
        <v>41</v>
      </c>
      <c r="J10" t="s">
        <v>41</v>
      </c>
      <c r="K10" t="s">
        <v>41</v>
      </c>
      <c r="L10" t="s">
        <v>41</v>
      </c>
      <c r="M10">
        <v>1</v>
      </c>
      <c r="N10" t="s">
        <v>41</v>
      </c>
      <c r="O10">
        <v>1</v>
      </c>
      <c r="P10" t="s">
        <v>41</v>
      </c>
      <c r="Q10" t="s">
        <v>41</v>
      </c>
      <c r="R10">
        <v>1</v>
      </c>
      <c r="S10">
        <v>1</v>
      </c>
      <c r="T10">
        <v>1</v>
      </c>
      <c r="U10">
        <v>1</v>
      </c>
      <c r="V10" s="188">
        <f t="shared" si="0"/>
        <v>12</v>
      </c>
      <c r="X10" s="257"/>
      <c r="Y10" s="257"/>
      <c r="Z10" s="266" t="s">
        <v>106</v>
      </c>
      <c r="AA10" s="266"/>
      <c r="AB10" s="260">
        <f>SUM(AB3:AB9)</f>
        <v>11</v>
      </c>
      <c r="AC10" s="260">
        <f>SUM(AC3:AC9)</f>
        <v>7</v>
      </c>
      <c r="AD10" s="260">
        <v>1</v>
      </c>
      <c r="AE10" s="260">
        <f t="shared" ref="AE10:AR10" si="2">SUM(AE3:AE9)</f>
        <v>3</v>
      </c>
      <c r="AF10" s="260">
        <f t="shared" si="2"/>
        <v>11</v>
      </c>
      <c r="AG10" s="260">
        <f t="shared" si="2"/>
        <v>1</v>
      </c>
      <c r="AH10" s="260">
        <f t="shared" si="2"/>
        <v>6</v>
      </c>
      <c r="AI10" s="260">
        <f t="shared" si="2"/>
        <v>1</v>
      </c>
      <c r="AJ10" s="260">
        <f t="shared" si="2"/>
        <v>1</v>
      </c>
      <c r="AK10" s="260">
        <f t="shared" si="2"/>
        <v>6</v>
      </c>
      <c r="AL10" s="260">
        <f t="shared" si="2"/>
        <v>1</v>
      </c>
      <c r="AM10" s="260">
        <f t="shared" si="2"/>
        <v>13</v>
      </c>
      <c r="AN10" s="260">
        <f t="shared" si="2"/>
        <v>2</v>
      </c>
      <c r="AO10" s="260">
        <f t="shared" si="2"/>
        <v>1</v>
      </c>
      <c r="AP10" s="260">
        <f t="shared" si="2"/>
        <v>5</v>
      </c>
      <c r="AQ10" s="260">
        <f t="shared" si="2"/>
        <v>16</v>
      </c>
      <c r="AR10" s="260">
        <f t="shared" si="2"/>
        <v>3</v>
      </c>
      <c r="AS10" s="260">
        <f t="shared" si="1"/>
        <v>89</v>
      </c>
    </row>
    <row r="11" spans="1:56" x14ac:dyDescent="0.25">
      <c r="A11" s="187" t="s">
        <v>98</v>
      </c>
      <c r="B11" s="181">
        <v>25</v>
      </c>
      <c r="C11" s="182" t="s">
        <v>101</v>
      </c>
      <c r="D11" s="182" t="s">
        <v>102</v>
      </c>
      <c r="E11" s="182">
        <v>1</v>
      </c>
      <c r="F11" s="182" t="s">
        <v>41</v>
      </c>
      <c r="G11" s="182" t="s">
        <v>41</v>
      </c>
      <c r="H11" s="182">
        <v>2</v>
      </c>
      <c r="I11" s="182" t="s">
        <v>41</v>
      </c>
      <c r="J11" s="182" t="s">
        <v>41</v>
      </c>
      <c r="K11" s="182" t="s">
        <v>41</v>
      </c>
      <c r="L11" s="182" t="s">
        <v>41</v>
      </c>
      <c r="M11" s="182">
        <v>1</v>
      </c>
      <c r="N11" s="182" t="s">
        <v>41</v>
      </c>
      <c r="O11" s="182" t="s">
        <v>41</v>
      </c>
      <c r="P11" s="182" t="s">
        <v>41</v>
      </c>
      <c r="Q11" s="182" t="s">
        <v>41</v>
      </c>
      <c r="R11" s="182">
        <v>1</v>
      </c>
      <c r="S11" s="182" t="s">
        <v>41</v>
      </c>
      <c r="T11" s="182" t="s">
        <v>41</v>
      </c>
      <c r="U11" s="182" t="s">
        <v>41</v>
      </c>
      <c r="V11" s="189">
        <f t="shared" si="0"/>
        <v>5</v>
      </c>
      <c r="X11" s="261"/>
      <c r="Y11" s="261"/>
      <c r="Z11" s="267" t="s">
        <v>107</v>
      </c>
      <c r="AA11" s="267"/>
      <c r="AB11" s="262">
        <f>AB10/$AS$10*100</f>
        <v>12.359550561797752</v>
      </c>
      <c r="AC11" s="262">
        <f t="shared" ref="AC11:AS11" si="3">AC10/$AS$10*100</f>
        <v>7.8651685393258424</v>
      </c>
      <c r="AD11" s="262">
        <f>1/89*100</f>
        <v>1.1235955056179776</v>
      </c>
      <c r="AE11" s="262">
        <f t="shared" si="3"/>
        <v>3.3707865168539324</v>
      </c>
      <c r="AF11" s="262">
        <f t="shared" si="3"/>
        <v>12.359550561797752</v>
      </c>
      <c r="AG11" s="262">
        <f t="shared" si="3"/>
        <v>1.1235955056179776</v>
      </c>
      <c r="AH11" s="262">
        <f t="shared" si="3"/>
        <v>6.7415730337078648</v>
      </c>
      <c r="AI11" s="262">
        <f t="shared" si="3"/>
        <v>1.1235955056179776</v>
      </c>
      <c r="AJ11" s="262">
        <f t="shared" si="3"/>
        <v>1.1235955056179776</v>
      </c>
      <c r="AK11" s="262">
        <f t="shared" si="3"/>
        <v>6.7415730337078648</v>
      </c>
      <c r="AL11" s="262">
        <f t="shared" si="3"/>
        <v>1.1235955056179776</v>
      </c>
      <c r="AM11" s="262">
        <f t="shared" si="3"/>
        <v>14.606741573033707</v>
      </c>
      <c r="AN11" s="262">
        <f t="shared" si="3"/>
        <v>2.2471910112359552</v>
      </c>
      <c r="AO11" s="262">
        <f t="shared" si="3"/>
        <v>1.1235955056179776</v>
      </c>
      <c r="AP11" s="262">
        <f t="shared" si="3"/>
        <v>5.6179775280898872</v>
      </c>
      <c r="AQ11" s="262">
        <f t="shared" si="3"/>
        <v>17.977528089887642</v>
      </c>
      <c r="AR11" s="262">
        <f t="shared" si="3"/>
        <v>3.3707865168539324</v>
      </c>
      <c r="AS11" s="262">
        <f t="shared" si="3"/>
        <v>100</v>
      </c>
    </row>
    <row r="12" spans="1:56" x14ac:dyDescent="0.25">
      <c r="A12" s="183"/>
      <c r="C12" s="264" t="s">
        <v>106</v>
      </c>
      <c r="D12" s="264"/>
      <c r="E12" s="172">
        <f t="shared" ref="E12:U12" si="4">SUM(E3:E11)</f>
        <v>11</v>
      </c>
      <c r="F12" s="172">
        <f t="shared" si="4"/>
        <v>7</v>
      </c>
      <c r="G12" s="172">
        <f t="shared" si="4"/>
        <v>3</v>
      </c>
      <c r="H12" s="172">
        <f t="shared" si="4"/>
        <v>11</v>
      </c>
      <c r="I12" s="172">
        <f t="shared" si="4"/>
        <v>1</v>
      </c>
      <c r="J12" s="172">
        <f t="shared" si="4"/>
        <v>6</v>
      </c>
      <c r="K12" s="172">
        <f t="shared" si="4"/>
        <v>1</v>
      </c>
      <c r="L12" s="172">
        <f t="shared" si="4"/>
        <v>1</v>
      </c>
      <c r="M12" s="172">
        <f t="shared" si="4"/>
        <v>4</v>
      </c>
      <c r="N12" s="172">
        <f t="shared" si="4"/>
        <v>1</v>
      </c>
      <c r="O12" s="172">
        <f t="shared" si="4"/>
        <v>13</v>
      </c>
      <c r="P12" s="172">
        <f t="shared" si="4"/>
        <v>2</v>
      </c>
      <c r="Q12" s="172">
        <f t="shared" si="4"/>
        <v>1</v>
      </c>
      <c r="R12" s="172">
        <f t="shared" si="4"/>
        <v>5</v>
      </c>
      <c r="S12" s="172">
        <f t="shared" si="4"/>
        <v>16</v>
      </c>
      <c r="T12" s="172">
        <f t="shared" si="4"/>
        <v>3</v>
      </c>
      <c r="U12" s="172">
        <f t="shared" si="4"/>
        <v>29</v>
      </c>
      <c r="V12" s="188">
        <f t="shared" si="0"/>
        <v>115</v>
      </c>
    </row>
    <row r="13" spans="1:56" x14ac:dyDescent="0.25">
      <c r="A13" s="187"/>
      <c r="B13" s="181"/>
      <c r="C13" s="265" t="s">
        <v>108</v>
      </c>
      <c r="D13" s="265"/>
      <c r="E13" s="190">
        <f>E12/$V$12*100</f>
        <v>9.5652173913043477</v>
      </c>
      <c r="F13" s="190">
        <f t="shared" ref="F13:V13" si="5">F12/$V$12*100</f>
        <v>6.0869565217391308</v>
      </c>
      <c r="G13" s="190">
        <f t="shared" si="5"/>
        <v>2.6086956521739131</v>
      </c>
      <c r="H13" s="190">
        <f t="shared" si="5"/>
        <v>9.5652173913043477</v>
      </c>
      <c r="I13" s="190">
        <f t="shared" si="5"/>
        <v>0.86956521739130432</v>
      </c>
      <c r="J13" s="190">
        <f t="shared" si="5"/>
        <v>5.2173913043478262</v>
      </c>
      <c r="K13" s="190">
        <f t="shared" si="5"/>
        <v>0.86956521739130432</v>
      </c>
      <c r="L13" s="190">
        <f t="shared" si="5"/>
        <v>0.86956521739130432</v>
      </c>
      <c r="M13" s="190">
        <f t="shared" si="5"/>
        <v>3.4782608695652173</v>
      </c>
      <c r="N13" s="190">
        <f t="shared" si="5"/>
        <v>0.86956521739130432</v>
      </c>
      <c r="O13" s="190">
        <f t="shared" si="5"/>
        <v>11.304347826086957</v>
      </c>
      <c r="P13" s="190">
        <f t="shared" si="5"/>
        <v>1.7391304347826086</v>
      </c>
      <c r="Q13" s="190">
        <f t="shared" si="5"/>
        <v>0.86956521739130432</v>
      </c>
      <c r="R13" s="190">
        <f t="shared" si="5"/>
        <v>4.3478260869565215</v>
      </c>
      <c r="S13" s="190">
        <f t="shared" si="5"/>
        <v>13.913043478260869</v>
      </c>
      <c r="T13" s="190">
        <f t="shared" si="5"/>
        <v>2.6086956521739131</v>
      </c>
      <c r="U13" s="190">
        <f t="shared" si="5"/>
        <v>25.217391304347824</v>
      </c>
      <c r="V13" s="191">
        <f t="shared" si="5"/>
        <v>100</v>
      </c>
    </row>
  </sheetData>
  <mergeCells count="6">
    <mergeCell ref="C12:D12"/>
    <mergeCell ref="C13:D13"/>
    <mergeCell ref="Z10:AA10"/>
    <mergeCell ref="Z11:AA11"/>
    <mergeCell ref="A1:V1"/>
    <mergeCell ref="X1:AS1"/>
  </mergeCells>
  <pageMargins left="0.7" right="0.7" top="0.75" bottom="0.75" header="0.3" footer="0.3"/>
  <pageSetup orientation="portrait" r:id="rId1"/>
  <ignoredErrors>
    <ignoredError sqref="AD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" x14ac:dyDescent="0.25"/>
  <cols>
    <col min="1" max="1" width="13" bestFit="1" customWidth="1"/>
  </cols>
  <sheetData>
    <row r="1" spans="1:4" ht="15.75" x14ac:dyDescent="0.25">
      <c r="A1" s="272" t="s">
        <v>109</v>
      </c>
      <c r="B1" s="272"/>
      <c r="C1" s="272"/>
      <c r="D1" s="272"/>
    </row>
    <row r="2" spans="1:4" ht="31.5" x14ac:dyDescent="0.25">
      <c r="A2" s="173" t="s">
        <v>110</v>
      </c>
      <c r="B2" s="173" t="s">
        <v>111</v>
      </c>
      <c r="C2" s="173" t="s">
        <v>112</v>
      </c>
      <c r="D2" s="173" t="s">
        <v>113</v>
      </c>
    </row>
    <row r="3" spans="1:4" ht="15.75" x14ac:dyDescent="0.25">
      <c r="A3" s="102" t="s">
        <v>9</v>
      </c>
      <c r="B3" s="96" t="s">
        <v>114</v>
      </c>
      <c r="C3" s="243" t="s">
        <v>115</v>
      </c>
      <c r="D3" s="96" t="s">
        <v>114</v>
      </c>
    </row>
    <row r="4" spans="1:4" ht="15.75" x14ac:dyDescent="0.25">
      <c r="A4" s="102" t="s">
        <v>16</v>
      </c>
      <c r="B4" s="96" t="s">
        <v>114</v>
      </c>
      <c r="C4" s="96"/>
      <c r="D4" s="243" t="s">
        <v>115</v>
      </c>
    </row>
    <row r="5" spans="1:4" x14ac:dyDescent="0.25">
      <c r="A5" s="102" t="s">
        <v>116</v>
      </c>
      <c r="B5" s="96"/>
      <c r="C5" s="96" t="s">
        <v>114</v>
      </c>
      <c r="D5" s="96"/>
    </row>
    <row r="6" spans="1:4" x14ac:dyDescent="0.25">
      <c r="A6" s="102" t="s">
        <v>26</v>
      </c>
      <c r="B6" s="96"/>
      <c r="C6" s="96"/>
      <c r="D6" s="96" t="s">
        <v>114</v>
      </c>
    </row>
    <row r="7" spans="1:4" ht="15.75" x14ac:dyDescent="0.25">
      <c r="A7" s="102" t="s">
        <v>31</v>
      </c>
      <c r="B7" s="96" t="s">
        <v>114</v>
      </c>
      <c r="C7" s="243" t="s">
        <v>115</v>
      </c>
      <c r="D7" s="96" t="s">
        <v>114</v>
      </c>
    </row>
    <row r="8" spans="1:4" ht="15.75" x14ac:dyDescent="0.25">
      <c r="A8" s="102" t="s">
        <v>36</v>
      </c>
      <c r="B8" s="243" t="s">
        <v>115</v>
      </c>
      <c r="C8" s="96" t="s">
        <v>114</v>
      </c>
      <c r="D8" s="243" t="s">
        <v>115</v>
      </c>
    </row>
    <row r="9" spans="1:4" x14ac:dyDescent="0.25">
      <c r="A9" s="102" t="s">
        <v>40</v>
      </c>
      <c r="B9" s="112" t="s">
        <v>114</v>
      </c>
      <c r="C9" s="96" t="s">
        <v>114</v>
      </c>
      <c r="D9" s="96" t="s">
        <v>114</v>
      </c>
    </row>
    <row r="10" spans="1:4" x14ac:dyDescent="0.25">
      <c r="A10" s="102" t="s">
        <v>45</v>
      </c>
      <c r="B10" s="96"/>
      <c r="C10" s="96" t="s">
        <v>114</v>
      </c>
      <c r="D10" s="96"/>
    </row>
    <row r="11" spans="1:4" x14ac:dyDescent="0.25">
      <c r="A11" s="102" t="s">
        <v>48</v>
      </c>
      <c r="B11" s="96"/>
      <c r="C11" s="96" t="s">
        <v>114</v>
      </c>
      <c r="D11" s="96"/>
    </row>
    <row r="12" spans="1:4" ht="15.75" x14ac:dyDescent="0.25">
      <c r="A12" s="102" t="s">
        <v>117</v>
      </c>
      <c r="B12" s="96"/>
      <c r="C12" s="96"/>
      <c r="D12" s="243" t="s">
        <v>115</v>
      </c>
    </row>
    <row r="13" spans="1:4" ht="15.75" x14ac:dyDescent="0.25">
      <c r="A13" s="102" t="s">
        <v>57</v>
      </c>
      <c r="B13" s="243" t="s">
        <v>115</v>
      </c>
      <c r="C13" s="243" t="s">
        <v>115</v>
      </c>
      <c r="D13" s="96" t="s">
        <v>114</v>
      </c>
    </row>
    <row r="14" spans="1:4" x14ac:dyDescent="0.25">
      <c r="A14" s="102" t="s">
        <v>60</v>
      </c>
      <c r="B14" s="96" t="s">
        <v>114</v>
      </c>
      <c r="C14" s="96" t="s">
        <v>114</v>
      </c>
      <c r="D14" s="96"/>
    </row>
    <row r="15" spans="1:4" ht="15.75" x14ac:dyDescent="0.25">
      <c r="A15" t="s">
        <v>118</v>
      </c>
      <c r="B15" s="172"/>
      <c r="C15" s="172"/>
      <c r="D15" s="172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F29" sqref="F29"/>
    </sheetView>
  </sheetViews>
  <sheetFormatPr defaultRowHeight="15" x14ac:dyDescent="0.25"/>
  <cols>
    <col min="1" max="1" width="13" bestFit="1" customWidth="1"/>
    <col min="2" max="2" width="7.5703125" bestFit="1" customWidth="1"/>
    <col min="4" max="4" width="13" bestFit="1" customWidth="1"/>
    <col min="5" max="6" width="8.140625" bestFit="1" customWidth="1"/>
    <col min="7" max="7" width="8.42578125" bestFit="1" customWidth="1"/>
    <col min="8" max="8" width="5.42578125" bestFit="1" customWidth="1"/>
    <col min="11" max="11" width="5.42578125" customWidth="1"/>
  </cols>
  <sheetData>
    <row r="1" spans="1:16" ht="15.75" x14ac:dyDescent="0.25">
      <c r="A1" s="273" t="s">
        <v>119</v>
      </c>
      <c r="B1" s="273"/>
      <c r="D1" s="273" t="s">
        <v>120</v>
      </c>
      <c r="E1" s="273"/>
      <c r="F1" s="273"/>
      <c r="G1" s="273"/>
      <c r="H1" s="273"/>
    </row>
    <row r="3" spans="1:16" ht="32.25" thickBot="1" x14ac:dyDescent="0.3">
      <c r="A3" s="170" t="s">
        <v>110</v>
      </c>
      <c r="B3" s="170" t="s">
        <v>121</v>
      </c>
      <c r="D3" s="170" t="s">
        <v>110</v>
      </c>
      <c r="E3" s="170" t="s">
        <v>113</v>
      </c>
      <c r="F3" s="170" t="s">
        <v>112</v>
      </c>
      <c r="G3" s="170" t="s">
        <v>111</v>
      </c>
      <c r="H3" s="170" t="s">
        <v>122</v>
      </c>
    </row>
    <row r="4" spans="1:16" ht="15.75" thickTop="1" x14ac:dyDescent="0.25">
      <c r="A4" s="169" t="s">
        <v>9</v>
      </c>
      <c r="B4" s="169">
        <v>14</v>
      </c>
      <c r="D4" s="169" t="s">
        <v>9</v>
      </c>
      <c r="E4" s="169">
        <v>4</v>
      </c>
      <c r="F4" s="169">
        <v>7</v>
      </c>
      <c r="G4" s="169">
        <v>3</v>
      </c>
      <c r="H4" s="168">
        <v>14</v>
      </c>
    </row>
    <row r="5" spans="1:16" x14ac:dyDescent="0.25">
      <c r="A5" s="102" t="s">
        <v>16</v>
      </c>
      <c r="B5" s="102">
        <v>8</v>
      </c>
      <c r="D5" s="102" t="s">
        <v>16</v>
      </c>
      <c r="E5" s="102">
        <v>7</v>
      </c>
      <c r="F5" s="102" t="s">
        <v>41</v>
      </c>
      <c r="G5" s="102">
        <v>1</v>
      </c>
      <c r="H5" s="162">
        <v>8</v>
      </c>
      <c r="L5" s="36"/>
    </row>
    <row r="6" spans="1:16" x14ac:dyDescent="0.25">
      <c r="A6" s="102" t="s">
        <v>22</v>
      </c>
      <c r="B6" s="102">
        <v>1</v>
      </c>
      <c r="D6" s="102" t="s">
        <v>22</v>
      </c>
      <c r="E6" s="102" t="s">
        <v>41</v>
      </c>
      <c r="F6" s="102">
        <v>1</v>
      </c>
      <c r="G6" s="102" t="s">
        <v>41</v>
      </c>
      <c r="H6" s="162">
        <v>1</v>
      </c>
      <c r="L6" s="165"/>
      <c r="M6" s="166"/>
      <c r="N6" s="166"/>
      <c r="O6" s="166"/>
      <c r="P6" s="166"/>
    </row>
    <row r="7" spans="1:16" x14ac:dyDescent="0.25">
      <c r="A7" s="102" t="s">
        <v>26</v>
      </c>
      <c r="B7" s="102">
        <v>3</v>
      </c>
      <c r="D7" s="102" t="s">
        <v>26</v>
      </c>
      <c r="E7" s="102">
        <v>3</v>
      </c>
      <c r="F7" s="102" t="s">
        <v>41</v>
      </c>
      <c r="G7" s="102" t="s">
        <v>41</v>
      </c>
      <c r="H7" s="162">
        <v>3</v>
      </c>
    </row>
    <row r="8" spans="1:16" x14ac:dyDescent="0.25">
      <c r="A8" s="102" t="s">
        <v>31</v>
      </c>
      <c r="B8" s="102">
        <v>13</v>
      </c>
      <c r="D8" s="102" t="s">
        <v>31</v>
      </c>
      <c r="E8" s="102">
        <v>4</v>
      </c>
      <c r="F8" s="102">
        <v>5</v>
      </c>
      <c r="G8" s="102">
        <v>4</v>
      </c>
      <c r="H8" s="162">
        <v>13</v>
      </c>
    </row>
    <row r="9" spans="1:16" x14ac:dyDescent="0.25">
      <c r="A9" s="102" t="s">
        <v>36</v>
      </c>
      <c r="B9" s="102">
        <v>17</v>
      </c>
      <c r="D9" s="102" t="s">
        <v>36</v>
      </c>
      <c r="E9" s="102">
        <v>6</v>
      </c>
      <c r="F9" s="102">
        <v>4</v>
      </c>
      <c r="G9" s="102">
        <v>7</v>
      </c>
      <c r="H9" s="162">
        <f>SUM(E9:G9)</f>
        <v>17</v>
      </c>
    </row>
    <row r="10" spans="1:16" x14ac:dyDescent="0.25">
      <c r="A10" s="102" t="s">
        <v>40</v>
      </c>
      <c r="B10" s="163">
        <v>6</v>
      </c>
      <c r="D10" s="102" t="s">
        <v>40</v>
      </c>
      <c r="E10" s="102">
        <v>2</v>
      </c>
      <c r="F10" s="102">
        <v>1</v>
      </c>
      <c r="G10" s="163">
        <v>3</v>
      </c>
      <c r="H10" s="162">
        <v>6</v>
      </c>
    </row>
    <row r="11" spans="1:16" x14ac:dyDescent="0.25">
      <c r="A11" s="102" t="s">
        <v>123</v>
      </c>
      <c r="B11" s="102">
        <v>1</v>
      </c>
      <c r="D11" s="102" t="s">
        <v>123</v>
      </c>
      <c r="E11" s="102" t="s">
        <v>41</v>
      </c>
      <c r="F11" s="102">
        <v>1</v>
      </c>
      <c r="G11" s="102" t="s">
        <v>41</v>
      </c>
      <c r="H11" s="162">
        <v>1</v>
      </c>
    </row>
    <row r="12" spans="1:16" x14ac:dyDescent="0.25">
      <c r="A12" s="102" t="s">
        <v>48</v>
      </c>
      <c r="B12" s="102">
        <v>2</v>
      </c>
      <c r="D12" s="102" t="s">
        <v>48</v>
      </c>
      <c r="E12" s="102" t="s">
        <v>41</v>
      </c>
      <c r="F12" s="102">
        <v>2</v>
      </c>
      <c r="G12" s="102" t="s">
        <v>41</v>
      </c>
      <c r="H12" s="162">
        <v>2</v>
      </c>
    </row>
    <row r="13" spans="1:16" x14ac:dyDescent="0.25">
      <c r="A13" s="102" t="s">
        <v>117</v>
      </c>
      <c r="B13" s="102">
        <v>6</v>
      </c>
      <c r="D13" s="102" t="s">
        <v>117</v>
      </c>
      <c r="E13" s="102">
        <v>6</v>
      </c>
      <c r="F13" s="102" t="s">
        <v>41</v>
      </c>
      <c r="G13" s="102" t="s">
        <v>41</v>
      </c>
      <c r="H13" s="162">
        <v>6</v>
      </c>
    </row>
    <row r="14" spans="1:16" x14ac:dyDescent="0.25">
      <c r="A14" s="102" t="s">
        <v>57</v>
      </c>
      <c r="B14" s="102">
        <v>16</v>
      </c>
      <c r="D14" s="102" t="s">
        <v>57</v>
      </c>
      <c r="E14" s="102">
        <v>2</v>
      </c>
      <c r="F14" s="102">
        <v>6</v>
      </c>
      <c r="G14" s="102">
        <v>8</v>
      </c>
      <c r="H14" s="162">
        <v>16</v>
      </c>
    </row>
    <row r="15" spans="1:16" ht="15.75" thickBot="1" x14ac:dyDescent="0.3">
      <c r="A15" s="167" t="s">
        <v>60</v>
      </c>
      <c r="B15" s="167">
        <v>2</v>
      </c>
      <c r="D15" s="167" t="s">
        <v>60</v>
      </c>
      <c r="E15" s="167" t="s">
        <v>41</v>
      </c>
      <c r="F15" s="167">
        <v>1</v>
      </c>
      <c r="G15" s="167">
        <v>1</v>
      </c>
      <c r="H15" s="171">
        <v>2</v>
      </c>
    </row>
    <row r="16" spans="1:16" ht="15.75" thickTop="1" x14ac:dyDescent="0.25">
      <c r="A16" s="168" t="s">
        <v>124</v>
      </c>
      <c r="B16" s="168">
        <f>SUM(B4:B15)</f>
        <v>89</v>
      </c>
      <c r="D16" s="168" t="s">
        <v>124</v>
      </c>
      <c r="E16" s="168">
        <f>SUM(E4:E15)</f>
        <v>34</v>
      </c>
      <c r="F16" s="168">
        <f>SUM(F4:F15)</f>
        <v>28</v>
      </c>
      <c r="G16" s="168">
        <f>SUM(G4:G15)</f>
        <v>27</v>
      </c>
      <c r="H16" s="168">
        <f>SUM(H4:H15)</f>
        <v>89</v>
      </c>
    </row>
    <row r="19" spans="1:5" x14ac:dyDescent="0.25">
      <c r="A19" t="s">
        <v>120</v>
      </c>
    </row>
    <row r="21" spans="1:5" x14ac:dyDescent="0.25">
      <c r="A21" t="s">
        <v>110</v>
      </c>
    </row>
    <row r="22" spans="1:5" x14ac:dyDescent="0.25">
      <c r="A22" t="s">
        <v>9</v>
      </c>
      <c r="B22">
        <v>14</v>
      </c>
      <c r="C22" t="s">
        <v>6</v>
      </c>
      <c r="D22" t="s">
        <v>6</v>
      </c>
      <c r="E22">
        <v>15</v>
      </c>
    </row>
    <row r="23" spans="1:5" x14ac:dyDescent="0.25">
      <c r="A23" t="s">
        <v>16</v>
      </c>
      <c r="B23">
        <v>8</v>
      </c>
      <c r="C23" t="s">
        <v>13</v>
      </c>
      <c r="D23" t="s">
        <v>13</v>
      </c>
      <c r="E23">
        <v>8</v>
      </c>
    </row>
    <row r="24" spans="1:5" x14ac:dyDescent="0.25">
      <c r="A24" t="s">
        <v>22</v>
      </c>
      <c r="B24">
        <v>1</v>
      </c>
      <c r="C24" t="s">
        <v>19</v>
      </c>
      <c r="D24" t="s">
        <v>19</v>
      </c>
      <c r="E24">
        <v>4</v>
      </c>
    </row>
    <row r="25" spans="1:5" x14ac:dyDescent="0.25">
      <c r="A25" t="s">
        <v>26</v>
      </c>
      <c r="B25">
        <v>3</v>
      </c>
      <c r="C25" t="s">
        <v>19</v>
      </c>
      <c r="D25" t="s">
        <v>125</v>
      </c>
      <c r="E25">
        <v>2</v>
      </c>
    </row>
    <row r="26" spans="1:5" x14ac:dyDescent="0.25">
      <c r="A26" t="s">
        <v>31</v>
      </c>
      <c r="B26">
        <v>13</v>
      </c>
      <c r="C26" t="s">
        <v>28</v>
      </c>
      <c r="D26" t="s">
        <v>28</v>
      </c>
      <c r="E26">
        <v>52</v>
      </c>
    </row>
    <row r="27" spans="1:5" x14ac:dyDescent="0.25">
      <c r="A27" t="s">
        <v>36</v>
      </c>
      <c r="B27">
        <v>17</v>
      </c>
      <c r="C27" t="s">
        <v>28</v>
      </c>
      <c r="D27" t="s">
        <v>49</v>
      </c>
      <c r="E27">
        <v>8</v>
      </c>
    </row>
    <row r="28" spans="1:5" x14ac:dyDescent="0.25">
      <c r="A28" t="s">
        <v>40</v>
      </c>
      <c r="B28">
        <v>6</v>
      </c>
      <c r="C28" t="s">
        <v>28</v>
      </c>
    </row>
    <row r="29" spans="1:5" x14ac:dyDescent="0.25">
      <c r="A29" t="s">
        <v>45</v>
      </c>
      <c r="B29">
        <v>1</v>
      </c>
      <c r="C29" t="s">
        <v>28</v>
      </c>
    </row>
    <row r="30" spans="1:5" x14ac:dyDescent="0.25">
      <c r="A30" t="s">
        <v>48</v>
      </c>
      <c r="B30">
        <v>2</v>
      </c>
      <c r="C30" t="s">
        <v>28</v>
      </c>
    </row>
    <row r="31" spans="1:5" x14ac:dyDescent="0.25">
      <c r="A31" t="s">
        <v>117</v>
      </c>
      <c r="B31">
        <v>6</v>
      </c>
      <c r="C31" t="s">
        <v>49</v>
      </c>
    </row>
    <row r="32" spans="1:5" x14ac:dyDescent="0.25">
      <c r="A32" t="s">
        <v>57</v>
      </c>
      <c r="B32">
        <v>16</v>
      </c>
      <c r="C32" t="s">
        <v>28</v>
      </c>
    </row>
    <row r="33" spans="1:3" x14ac:dyDescent="0.25">
      <c r="A33" t="s">
        <v>60</v>
      </c>
      <c r="B33">
        <v>2</v>
      </c>
      <c r="C33" t="s">
        <v>49</v>
      </c>
    </row>
    <row r="34" spans="1:3" x14ac:dyDescent="0.25">
      <c r="A34" t="s">
        <v>124</v>
      </c>
      <c r="B34">
        <v>89</v>
      </c>
    </row>
  </sheetData>
  <mergeCells count="2">
    <mergeCell ref="A1:B1"/>
    <mergeCell ref="D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E7" sqref="E7"/>
    </sheetView>
  </sheetViews>
  <sheetFormatPr defaultRowHeight="15" x14ac:dyDescent="0.25"/>
  <cols>
    <col min="1" max="1" width="15.42578125" customWidth="1"/>
    <col min="3" max="3" width="12.140625" bestFit="1" customWidth="1"/>
    <col min="4" max="4" width="5.85546875" bestFit="1" customWidth="1"/>
    <col min="5" max="7" width="7.28515625" bestFit="1" customWidth="1"/>
    <col min="8" max="8" width="8.140625" bestFit="1" customWidth="1"/>
    <col min="9" max="9" width="4.28515625" customWidth="1"/>
    <col min="10" max="10" width="19.42578125" bestFit="1" customWidth="1"/>
    <col min="11" max="12" width="5.5703125" bestFit="1" customWidth="1"/>
    <col min="13" max="13" width="4.7109375" bestFit="1" customWidth="1"/>
    <col min="14" max="15" width="4.42578125" bestFit="1" customWidth="1"/>
    <col min="16" max="16" width="8.140625" bestFit="1" customWidth="1"/>
  </cols>
  <sheetData>
    <row r="1" spans="1:20" ht="15.75" x14ac:dyDescent="0.25">
      <c r="A1" s="274" t="s">
        <v>126</v>
      </c>
      <c r="B1" s="275"/>
      <c r="C1" s="275"/>
      <c r="D1" s="275"/>
      <c r="E1" s="275"/>
      <c r="F1" s="275"/>
      <c r="G1" s="275"/>
      <c r="H1" s="276"/>
      <c r="J1" s="277"/>
      <c r="K1" s="278"/>
      <c r="L1" s="278"/>
      <c r="M1" s="278"/>
      <c r="N1" s="278"/>
      <c r="O1" s="278"/>
      <c r="P1" s="279"/>
    </row>
    <row r="2" spans="1:20" ht="15.75" x14ac:dyDescent="0.25">
      <c r="A2" s="225"/>
      <c r="B2" s="226"/>
      <c r="C2" s="226"/>
      <c r="D2" s="226"/>
      <c r="E2" s="226"/>
      <c r="F2" s="226"/>
      <c r="G2" s="226"/>
      <c r="H2" s="227"/>
      <c r="J2" s="228"/>
      <c r="K2" s="229"/>
      <c r="L2" s="229"/>
      <c r="M2" s="229"/>
      <c r="N2" s="229"/>
      <c r="O2" s="229"/>
      <c r="P2" s="230"/>
    </row>
    <row r="3" spans="1:20" x14ac:dyDescent="0.25">
      <c r="A3" s="249" t="s">
        <v>127</v>
      </c>
      <c r="B3" s="250" t="s">
        <v>67</v>
      </c>
      <c r="C3" s="251" t="s">
        <v>128</v>
      </c>
      <c r="D3" s="251" t="s">
        <v>6</v>
      </c>
      <c r="E3" s="251" t="s">
        <v>13</v>
      </c>
      <c r="F3" s="251" t="s">
        <v>19</v>
      </c>
      <c r="G3" s="251" t="s">
        <v>28</v>
      </c>
      <c r="H3" s="252" t="s">
        <v>49</v>
      </c>
      <c r="J3" s="202" t="s">
        <v>127</v>
      </c>
      <c r="K3" s="199" t="s">
        <v>67</v>
      </c>
      <c r="L3" s="200" t="s">
        <v>6</v>
      </c>
      <c r="M3" s="200" t="s">
        <v>13</v>
      </c>
      <c r="N3" s="200" t="s">
        <v>19</v>
      </c>
      <c r="O3" s="200" t="s">
        <v>28</v>
      </c>
      <c r="P3" s="203" t="s">
        <v>49</v>
      </c>
      <c r="R3" s="247" t="s">
        <v>129</v>
      </c>
    </row>
    <row r="4" spans="1:20" x14ac:dyDescent="0.25">
      <c r="A4" s="208"/>
      <c r="B4" s="198"/>
      <c r="C4" s="197"/>
      <c r="D4" s="197"/>
      <c r="E4" s="197"/>
      <c r="F4" s="197"/>
      <c r="G4" s="197"/>
      <c r="H4" s="204"/>
      <c r="J4" s="208"/>
      <c r="K4" s="198"/>
      <c r="L4" s="197"/>
      <c r="M4" s="197"/>
      <c r="N4" s="197"/>
      <c r="O4" s="197"/>
      <c r="P4" s="204"/>
      <c r="R4" s="248" t="s">
        <v>130</v>
      </c>
    </row>
    <row r="5" spans="1:20" x14ac:dyDescent="0.25">
      <c r="A5" s="206" t="s">
        <v>131</v>
      </c>
      <c r="B5" s="198"/>
      <c r="C5" s="197"/>
      <c r="D5" s="197"/>
      <c r="E5" s="197"/>
      <c r="F5" s="197"/>
      <c r="G5" s="197"/>
      <c r="H5" s="204"/>
      <c r="J5" s="206" t="s">
        <v>132</v>
      </c>
      <c r="K5" s="198"/>
      <c r="L5" s="197"/>
      <c r="M5" s="197"/>
      <c r="N5" s="197"/>
      <c r="O5" s="197"/>
      <c r="P5" s="204"/>
      <c r="R5" s="248" t="s">
        <v>133</v>
      </c>
    </row>
    <row r="6" spans="1:20" x14ac:dyDescent="0.25">
      <c r="A6" s="201"/>
      <c r="B6" s="192" t="s">
        <v>86</v>
      </c>
      <c r="C6" s="193">
        <v>12</v>
      </c>
      <c r="D6" s="212">
        <f>L6/C6</f>
        <v>0.25</v>
      </c>
      <c r="E6" s="212">
        <v>0.08</v>
      </c>
      <c r="F6" s="212" t="s">
        <v>41</v>
      </c>
      <c r="G6" s="212">
        <f>O6/C6</f>
        <v>0.75</v>
      </c>
      <c r="H6" s="213">
        <f>P6/C6</f>
        <v>8.3333333333333329E-2</v>
      </c>
      <c r="J6" s="201"/>
      <c r="K6" s="192" t="s">
        <v>86</v>
      </c>
      <c r="L6" s="194">
        <v>3</v>
      </c>
      <c r="M6" s="193">
        <v>1</v>
      </c>
      <c r="N6" s="211" t="s">
        <v>41</v>
      </c>
      <c r="O6" s="211">
        <v>9</v>
      </c>
      <c r="P6" s="217">
        <v>1</v>
      </c>
      <c r="R6" s="248" t="s">
        <v>134</v>
      </c>
      <c r="S6" s="211"/>
      <c r="T6" s="211"/>
    </row>
    <row r="7" spans="1:20" x14ac:dyDescent="0.25">
      <c r="A7" s="201"/>
      <c r="B7" s="192" t="s">
        <v>90</v>
      </c>
      <c r="C7" s="193">
        <v>17</v>
      </c>
      <c r="D7" s="212">
        <f>L7/$C$7</f>
        <v>0.23529411764705882</v>
      </c>
      <c r="E7" s="212" t="s">
        <v>41</v>
      </c>
      <c r="F7" s="212">
        <f t="shared" ref="F7:H7" si="0">N7/$C$7</f>
        <v>5.8823529411764705E-2</v>
      </c>
      <c r="G7" s="212">
        <f t="shared" si="0"/>
        <v>0.47058823529411764</v>
      </c>
      <c r="H7" s="213">
        <f t="shared" si="0"/>
        <v>5.8823529411764705E-2</v>
      </c>
      <c r="J7" s="201"/>
      <c r="K7" s="192" t="s">
        <v>90</v>
      </c>
      <c r="L7" s="194">
        <v>4</v>
      </c>
      <c r="M7" s="193" t="s">
        <v>41</v>
      </c>
      <c r="N7" s="211">
        <v>1</v>
      </c>
      <c r="O7" s="211">
        <v>8</v>
      </c>
      <c r="P7" s="217">
        <v>1</v>
      </c>
      <c r="R7" s="248" t="s">
        <v>135</v>
      </c>
      <c r="S7" s="211"/>
      <c r="T7" s="211"/>
    </row>
    <row r="8" spans="1:20" x14ac:dyDescent="0.25">
      <c r="A8" s="201"/>
      <c r="B8" s="192" t="s">
        <v>98</v>
      </c>
      <c r="C8" s="193">
        <v>21</v>
      </c>
      <c r="D8" s="212">
        <f>L8/$C$8</f>
        <v>4.7619047619047616E-2</v>
      </c>
      <c r="E8" s="212">
        <f t="shared" ref="E8:H8" si="1">M8/$C$8</f>
        <v>0.23809523809523808</v>
      </c>
      <c r="F8" s="212">
        <f t="shared" si="1"/>
        <v>0.14285714285714285</v>
      </c>
      <c r="G8" s="212">
        <f t="shared" si="1"/>
        <v>0.2857142857142857</v>
      </c>
      <c r="H8" s="213">
        <f t="shared" si="1"/>
        <v>0.23809523809523808</v>
      </c>
      <c r="J8" s="201"/>
      <c r="K8" s="192" t="s">
        <v>98</v>
      </c>
      <c r="L8" s="194">
        <v>1</v>
      </c>
      <c r="M8" s="193">
        <v>5</v>
      </c>
      <c r="N8" s="211">
        <v>3</v>
      </c>
      <c r="O8" s="211">
        <v>6</v>
      </c>
      <c r="P8" s="217">
        <v>5</v>
      </c>
      <c r="Q8" s="211"/>
      <c r="R8" s="211"/>
      <c r="S8" s="211"/>
      <c r="T8" s="211"/>
    </row>
    <row r="9" spans="1:20" x14ac:dyDescent="0.25">
      <c r="A9" s="201"/>
      <c r="B9" s="192"/>
      <c r="C9" s="193"/>
      <c r="D9" s="194"/>
      <c r="E9" s="193"/>
      <c r="H9" s="184"/>
      <c r="J9" s="201"/>
      <c r="K9" s="192"/>
      <c r="L9" s="194"/>
      <c r="M9" s="193"/>
      <c r="N9" s="211"/>
      <c r="O9" s="211"/>
      <c r="P9" s="217"/>
      <c r="Q9" s="211"/>
      <c r="R9" s="211"/>
      <c r="S9" s="211"/>
      <c r="T9" s="211"/>
    </row>
    <row r="10" spans="1:20" ht="45" x14ac:dyDescent="0.25">
      <c r="A10" s="207" t="s">
        <v>136</v>
      </c>
      <c r="B10" s="192"/>
      <c r="C10" s="193"/>
      <c r="D10" s="194"/>
      <c r="E10" s="193"/>
      <c r="H10" s="184"/>
      <c r="J10" s="207" t="s">
        <v>137</v>
      </c>
      <c r="K10" s="192"/>
      <c r="L10" s="194"/>
      <c r="M10" s="193"/>
      <c r="N10" s="211"/>
      <c r="O10" s="211"/>
      <c r="P10" s="217"/>
      <c r="Q10" s="210" t="s">
        <v>138</v>
      </c>
      <c r="R10" s="210"/>
      <c r="S10" s="211"/>
      <c r="T10" s="211"/>
    </row>
    <row r="11" spans="1:20" x14ac:dyDescent="0.25">
      <c r="A11" s="201"/>
      <c r="B11" s="192" t="s">
        <v>86</v>
      </c>
      <c r="C11" s="193">
        <v>12</v>
      </c>
      <c r="D11" s="212">
        <f>L11/$R$11</f>
        <v>6.5217391304347824E-2</v>
      </c>
      <c r="E11" s="212">
        <f t="shared" ref="E11:H11" si="2">M11/$R$11</f>
        <v>2.1739130434782608E-2</v>
      </c>
      <c r="F11" s="212" t="s">
        <v>41</v>
      </c>
      <c r="G11" s="212">
        <f t="shared" si="2"/>
        <v>4.3478260869565216E-2</v>
      </c>
      <c r="H11" s="213">
        <f t="shared" si="2"/>
        <v>0.45652173913043476</v>
      </c>
      <c r="J11" s="201"/>
      <c r="K11" s="192" t="s">
        <v>86</v>
      </c>
      <c r="L11" s="194">
        <v>3</v>
      </c>
      <c r="M11" s="193">
        <v>1</v>
      </c>
      <c r="N11" s="211" t="s">
        <v>41</v>
      </c>
      <c r="O11" s="211">
        <v>2</v>
      </c>
      <c r="P11" s="217">
        <v>21</v>
      </c>
      <c r="Q11" s="210" t="s">
        <v>139</v>
      </c>
      <c r="R11" s="210">
        <v>46</v>
      </c>
      <c r="S11" s="211"/>
      <c r="T11" s="211"/>
    </row>
    <row r="12" spans="1:20" x14ac:dyDescent="0.25">
      <c r="A12" s="201"/>
      <c r="B12" s="192" t="s">
        <v>90</v>
      </c>
      <c r="C12" s="193">
        <v>17</v>
      </c>
      <c r="D12" s="212">
        <f>L12/$R$12</f>
        <v>0.17391304347826086</v>
      </c>
      <c r="E12" s="212" t="s">
        <v>41</v>
      </c>
      <c r="F12" s="212">
        <f t="shared" ref="F12:H12" si="3">N12/$R$12</f>
        <v>2.1739130434782608E-2</v>
      </c>
      <c r="G12" s="212">
        <f t="shared" si="3"/>
        <v>0.39130434782608697</v>
      </c>
      <c r="H12" s="213">
        <f t="shared" si="3"/>
        <v>2.1739130434782608E-2</v>
      </c>
      <c r="J12" s="201"/>
      <c r="K12" s="192" t="s">
        <v>90</v>
      </c>
      <c r="L12" s="194">
        <v>8</v>
      </c>
      <c r="M12" s="193" t="s">
        <v>41</v>
      </c>
      <c r="N12" s="211">
        <v>1</v>
      </c>
      <c r="O12" s="211">
        <v>18</v>
      </c>
      <c r="P12" s="217">
        <v>1</v>
      </c>
      <c r="Q12" s="210" t="s">
        <v>139</v>
      </c>
      <c r="R12" s="210">
        <v>46</v>
      </c>
      <c r="S12" s="211"/>
      <c r="T12" s="211"/>
    </row>
    <row r="13" spans="1:20" x14ac:dyDescent="0.25">
      <c r="A13" s="205"/>
      <c r="B13" s="193" t="s">
        <v>98</v>
      </c>
      <c r="C13" s="193">
        <v>21</v>
      </c>
      <c r="D13" s="215">
        <f>L13/$R$13</f>
        <v>6.25E-2</v>
      </c>
      <c r="E13" s="215">
        <f t="shared" ref="E13:H13" si="4">M13/$R$13</f>
        <v>9.375E-2</v>
      </c>
      <c r="F13" s="215">
        <f t="shared" si="4"/>
        <v>4.6875E-2</v>
      </c>
      <c r="G13" s="215">
        <f t="shared" si="4"/>
        <v>0.21875</v>
      </c>
      <c r="H13" s="216">
        <f t="shared" si="4"/>
        <v>9.375E-2</v>
      </c>
      <c r="J13" s="205"/>
      <c r="K13" s="193" t="s">
        <v>98</v>
      </c>
      <c r="L13" s="194">
        <v>4</v>
      </c>
      <c r="M13" s="193">
        <v>6</v>
      </c>
      <c r="N13" s="211">
        <v>3</v>
      </c>
      <c r="O13" s="211">
        <v>14</v>
      </c>
      <c r="P13" s="217">
        <v>6</v>
      </c>
      <c r="Q13" s="210" t="s">
        <v>140</v>
      </c>
      <c r="R13" s="242">
        <v>64</v>
      </c>
      <c r="S13" s="211"/>
      <c r="T13" s="211"/>
    </row>
    <row r="14" spans="1:20" x14ac:dyDescent="0.25">
      <c r="A14" s="205"/>
      <c r="H14" s="184"/>
      <c r="J14" s="205"/>
      <c r="K14" s="26"/>
      <c r="L14" s="214"/>
      <c r="M14" s="214"/>
      <c r="N14" s="214"/>
      <c r="O14" s="214"/>
      <c r="P14" s="223"/>
      <c r="Q14" s="218"/>
      <c r="R14" s="218"/>
      <c r="S14" s="211"/>
      <c r="T14" s="211"/>
    </row>
    <row r="15" spans="1:20" ht="30" x14ac:dyDescent="0.25">
      <c r="A15" s="209" t="s">
        <v>141</v>
      </c>
      <c r="H15" s="184"/>
      <c r="J15" s="209" t="s">
        <v>142</v>
      </c>
      <c r="K15" s="26"/>
      <c r="L15" s="214"/>
      <c r="M15" s="214"/>
      <c r="N15" s="214"/>
      <c r="O15" s="214"/>
      <c r="P15" s="223"/>
      <c r="Q15" s="218" t="s">
        <v>143</v>
      </c>
      <c r="R15" s="218"/>
      <c r="S15" s="211"/>
      <c r="T15" s="211"/>
    </row>
    <row r="16" spans="1:20" x14ac:dyDescent="0.25">
      <c r="A16" s="205"/>
      <c r="B16" s="193" t="s">
        <v>86</v>
      </c>
      <c r="C16" s="193">
        <v>12</v>
      </c>
      <c r="D16" s="219">
        <f>L16/$Q$16*100</f>
        <v>11.111111111111111</v>
      </c>
      <c r="E16" s="219">
        <f t="shared" ref="E16:H16" si="5">M16/$Q$16*100</f>
        <v>3.7037037037037033</v>
      </c>
      <c r="F16" s="219" t="s">
        <v>41</v>
      </c>
      <c r="G16" s="219">
        <f t="shared" si="5"/>
        <v>51.851851851851848</v>
      </c>
      <c r="H16" s="221">
        <f t="shared" si="5"/>
        <v>33.333333333333329</v>
      </c>
      <c r="J16" s="205"/>
      <c r="K16" s="193" t="s">
        <v>86</v>
      </c>
      <c r="L16" s="194">
        <v>3</v>
      </c>
      <c r="M16" s="214">
        <v>1</v>
      </c>
      <c r="N16" s="214" t="s">
        <v>41</v>
      </c>
      <c r="O16" s="214">
        <v>14</v>
      </c>
      <c r="P16" s="223">
        <v>9</v>
      </c>
      <c r="Q16" s="211">
        <f>SUM(L16:P16)</f>
        <v>27</v>
      </c>
      <c r="R16" s="211"/>
      <c r="S16" s="211"/>
      <c r="T16" s="211"/>
    </row>
    <row r="17" spans="1:20" x14ac:dyDescent="0.25">
      <c r="A17" s="205"/>
      <c r="B17" s="193" t="s">
        <v>90</v>
      </c>
      <c r="C17" s="193">
        <v>17</v>
      </c>
      <c r="D17" s="219">
        <f>L17/$Q$17*100</f>
        <v>25</v>
      </c>
      <c r="E17" s="219" t="s">
        <v>41</v>
      </c>
      <c r="F17" s="219">
        <f t="shared" ref="F17:H17" si="6">N17/$Q$17*100</f>
        <v>3.5714285714285712</v>
      </c>
      <c r="G17" s="219">
        <f t="shared" si="6"/>
        <v>46.428571428571431</v>
      </c>
      <c r="H17" s="221">
        <f t="shared" si="6"/>
        <v>25</v>
      </c>
      <c r="J17" s="205"/>
      <c r="K17" s="193" t="s">
        <v>90</v>
      </c>
      <c r="L17" s="214">
        <v>7</v>
      </c>
      <c r="M17" s="214" t="s">
        <v>41</v>
      </c>
      <c r="N17" s="214">
        <v>1</v>
      </c>
      <c r="O17" s="214">
        <v>13</v>
      </c>
      <c r="P17" s="223">
        <v>7</v>
      </c>
      <c r="Q17" s="211">
        <f>SUM(L17:P17)</f>
        <v>28</v>
      </c>
      <c r="R17" s="211"/>
      <c r="S17" s="211"/>
      <c r="T17" s="211"/>
    </row>
    <row r="18" spans="1:20" x14ac:dyDescent="0.25">
      <c r="A18" s="169"/>
      <c r="B18" s="195" t="s">
        <v>98</v>
      </c>
      <c r="C18" s="195">
        <v>21</v>
      </c>
      <c r="D18" s="220">
        <f>L18/$Q$18*100</f>
        <v>12.121212121212121</v>
      </c>
      <c r="E18" s="220">
        <f t="shared" ref="E18:H18" si="7">M18/$Q$18*100</f>
        <v>18.181818181818183</v>
      </c>
      <c r="F18" s="220">
        <f t="shared" si="7"/>
        <v>9.0909090909090917</v>
      </c>
      <c r="G18" s="220">
        <f t="shared" si="7"/>
        <v>36.363636363636367</v>
      </c>
      <c r="H18" s="222">
        <f t="shared" si="7"/>
        <v>24.242424242424242</v>
      </c>
      <c r="J18" s="169"/>
      <c r="K18" s="195" t="s">
        <v>98</v>
      </c>
      <c r="L18" s="196">
        <v>4</v>
      </c>
      <c r="M18" s="196">
        <v>6</v>
      </c>
      <c r="N18" s="196">
        <v>3</v>
      </c>
      <c r="O18" s="196">
        <v>12</v>
      </c>
      <c r="P18" s="224">
        <v>8</v>
      </c>
      <c r="Q18" s="211">
        <f>SUM(L18:P18)</f>
        <v>33</v>
      </c>
      <c r="R18" s="211"/>
      <c r="S18" s="211"/>
      <c r="T18" s="211"/>
    </row>
    <row r="20" spans="1:20" x14ac:dyDescent="0.25">
      <c r="B20" t="s">
        <v>144</v>
      </c>
    </row>
    <row r="21" spans="1:20" x14ac:dyDescent="0.25">
      <c r="B21" t="s">
        <v>145</v>
      </c>
    </row>
  </sheetData>
  <mergeCells count="2">
    <mergeCell ref="A1:H1"/>
    <mergeCell ref="J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A13" sqref="A13"/>
    </sheetView>
  </sheetViews>
  <sheetFormatPr defaultRowHeight="15" x14ac:dyDescent="0.25"/>
  <cols>
    <col min="1" max="1" width="21.140625" bestFit="1" customWidth="1"/>
    <col min="2" max="2" width="15.28515625" bestFit="1" customWidth="1"/>
    <col min="3" max="14" width="2.85546875" bestFit="1" customWidth="1"/>
    <col min="15" max="22" width="3.85546875" bestFit="1" customWidth="1"/>
    <col min="23" max="23" width="10.7109375" bestFit="1" customWidth="1"/>
    <col min="24" max="32" width="2.85546875" bestFit="1" customWidth="1"/>
    <col min="33" max="51" width="3.85546875" bestFit="1" customWidth="1"/>
    <col min="52" max="52" width="10.7109375" bestFit="1" customWidth="1"/>
    <col min="53" max="53" width="3.85546875" bestFit="1" customWidth="1"/>
    <col min="54" max="54" width="6.5703125" bestFit="1" customWidth="1"/>
    <col min="55" max="55" width="10.7109375" bestFit="1" customWidth="1"/>
  </cols>
  <sheetData>
    <row r="1" spans="1:23" x14ac:dyDescent="0.25">
      <c r="A1" s="164" t="s">
        <v>67</v>
      </c>
      <c r="B1" t="s">
        <v>98</v>
      </c>
    </row>
    <row r="3" spans="1:23" x14ac:dyDescent="0.25">
      <c r="A3" s="164" t="s">
        <v>146</v>
      </c>
      <c r="B3" s="164" t="s">
        <v>147</v>
      </c>
    </row>
    <row r="4" spans="1:23" x14ac:dyDescent="0.25">
      <c r="A4" s="164" t="s">
        <v>148</v>
      </c>
      <c r="B4">
        <v>12</v>
      </c>
      <c r="C4">
        <v>27</v>
      </c>
      <c r="D4">
        <v>35</v>
      </c>
      <c r="E4">
        <v>37</v>
      </c>
      <c r="F4">
        <v>38</v>
      </c>
      <c r="G4">
        <v>41</v>
      </c>
      <c r="H4">
        <v>46</v>
      </c>
      <c r="I4">
        <v>50</v>
      </c>
      <c r="J4">
        <v>63</v>
      </c>
      <c r="K4">
        <v>68</v>
      </c>
      <c r="L4">
        <v>74</v>
      </c>
      <c r="M4">
        <v>85</v>
      </c>
      <c r="N4">
        <v>87</v>
      </c>
      <c r="O4">
        <v>109</v>
      </c>
      <c r="P4">
        <v>110</v>
      </c>
      <c r="Q4">
        <v>112</v>
      </c>
      <c r="R4">
        <v>114</v>
      </c>
      <c r="S4">
        <v>115</v>
      </c>
      <c r="T4">
        <v>116</v>
      </c>
      <c r="U4">
        <v>117</v>
      </c>
      <c r="V4">
        <v>118</v>
      </c>
      <c r="W4" t="s">
        <v>149</v>
      </c>
    </row>
    <row r="5" spans="1:23" x14ac:dyDescent="0.25">
      <c r="A5" s="36" t="s">
        <v>71</v>
      </c>
      <c r="C5">
        <v>1</v>
      </c>
      <c r="D5">
        <v>2</v>
      </c>
      <c r="J5">
        <v>1</v>
      </c>
      <c r="K5">
        <v>1</v>
      </c>
      <c r="W5">
        <v>5</v>
      </c>
    </row>
    <row r="6" spans="1:23" x14ac:dyDescent="0.25">
      <c r="A6" s="36" t="s">
        <v>150</v>
      </c>
      <c r="B6">
        <v>1</v>
      </c>
      <c r="C6">
        <v>2</v>
      </c>
      <c r="D6">
        <v>1</v>
      </c>
      <c r="E6">
        <v>2</v>
      </c>
      <c r="F6">
        <v>2</v>
      </c>
      <c r="G6">
        <v>1</v>
      </c>
      <c r="H6">
        <v>2</v>
      </c>
      <c r="I6">
        <v>2</v>
      </c>
      <c r="J6">
        <v>1</v>
      </c>
      <c r="K6">
        <v>2</v>
      </c>
      <c r="L6">
        <v>1</v>
      </c>
      <c r="M6">
        <v>1</v>
      </c>
      <c r="N6">
        <v>1</v>
      </c>
      <c r="O6">
        <v>1</v>
      </c>
      <c r="R6">
        <v>1</v>
      </c>
      <c r="V6">
        <v>1</v>
      </c>
      <c r="W6">
        <v>22</v>
      </c>
    </row>
    <row r="7" spans="1:23" x14ac:dyDescent="0.25">
      <c r="A7" s="36" t="s">
        <v>37</v>
      </c>
      <c r="D7">
        <v>1</v>
      </c>
      <c r="M7">
        <v>1</v>
      </c>
      <c r="W7">
        <v>2</v>
      </c>
    </row>
    <row r="8" spans="1:23" x14ac:dyDescent="0.25">
      <c r="A8" s="36" t="s">
        <v>151</v>
      </c>
      <c r="K8">
        <v>1</v>
      </c>
      <c r="P8">
        <v>1</v>
      </c>
      <c r="W8">
        <v>2</v>
      </c>
    </row>
    <row r="9" spans="1:23" x14ac:dyDescent="0.25">
      <c r="A9" s="36" t="s">
        <v>152</v>
      </c>
      <c r="B9">
        <v>1</v>
      </c>
      <c r="G9">
        <v>2</v>
      </c>
      <c r="N9">
        <v>1</v>
      </c>
      <c r="Q9">
        <v>1</v>
      </c>
      <c r="W9">
        <v>5</v>
      </c>
    </row>
    <row r="10" spans="1:23" x14ac:dyDescent="0.25">
      <c r="A10" s="36" t="s">
        <v>11</v>
      </c>
      <c r="C10">
        <v>1</v>
      </c>
      <c r="W10">
        <v>1</v>
      </c>
    </row>
    <row r="11" spans="1:23" x14ac:dyDescent="0.25">
      <c r="A11" s="36" t="s">
        <v>153</v>
      </c>
      <c r="O11">
        <v>1</v>
      </c>
      <c r="S11">
        <v>1</v>
      </c>
      <c r="V11">
        <v>1</v>
      </c>
      <c r="W11">
        <v>3</v>
      </c>
    </row>
    <row r="12" spans="1:23" x14ac:dyDescent="0.25">
      <c r="A12" s="36" t="s">
        <v>30</v>
      </c>
      <c r="B12">
        <v>1</v>
      </c>
      <c r="D12">
        <v>1</v>
      </c>
      <c r="W12">
        <v>2</v>
      </c>
    </row>
    <row r="13" spans="1:23" x14ac:dyDescent="0.25">
      <c r="A13" s="36" t="s">
        <v>154</v>
      </c>
      <c r="L13">
        <v>1</v>
      </c>
      <c r="W13">
        <v>1</v>
      </c>
    </row>
    <row r="14" spans="1:23" x14ac:dyDescent="0.25">
      <c r="A14" s="36" t="s">
        <v>8</v>
      </c>
      <c r="C14">
        <v>1</v>
      </c>
      <c r="F14">
        <v>1</v>
      </c>
      <c r="M14">
        <v>1</v>
      </c>
      <c r="W14">
        <v>3</v>
      </c>
    </row>
    <row r="15" spans="1:23" x14ac:dyDescent="0.25">
      <c r="A15" s="36" t="s">
        <v>73</v>
      </c>
      <c r="B15">
        <v>1</v>
      </c>
      <c r="C15">
        <v>1</v>
      </c>
      <c r="I15">
        <v>1</v>
      </c>
      <c r="N15">
        <v>1</v>
      </c>
      <c r="W15">
        <v>4</v>
      </c>
    </row>
    <row r="16" spans="1:23" x14ac:dyDescent="0.25">
      <c r="A16" s="36" t="s">
        <v>74</v>
      </c>
      <c r="B16">
        <v>1</v>
      </c>
      <c r="W16">
        <v>1</v>
      </c>
    </row>
    <row r="17" spans="1:23" x14ac:dyDescent="0.25">
      <c r="A17" s="36" t="s">
        <v>155</v>
      </c>
      <c r="C17">
        <v>1</v>
      </c>
      <c r="W17">
        <v>1</v>
      </c>
    </row>
    <row r="18" spans="1:23" x14ac:dyDescent="0.25">
      <c r="A18" s="36" t="s">
        <v>76</v>
      </c>
      <c r="D18">
        <v>1</v>
      </c>
      <c r="M18">
        <v>1</v>
      </c>
      <c r="W18">
        <v>2</v>
      </c>
    </row>
    <row r="19" spans="1:23" x14ac:dyDescent="0.25">
      <c r="A19" s="36" t="s">
        <v>156</v>
      </c>
      <c r="B19">
        <v>1</v>
      </c>
      <c r="C19">
        <v>2</v>
      </c>
      <c r="G19">
        <v>2</v>
      </c>
      <c r="K19">
        <v>1</v>
      </c>
      <c r="L19">
        <v>1</v>
      </c>
      <c r="W19">
        <v>7</v>
      </c>
    </row>
    <row r="20" spans="1:23" x14ac:dyDescent="0.25">
      <c r="A20" s="36" t="s">
        <v>157</v>
      </c>
      <c r="B20">
        <v>1</v>
      </c>
      <c r="D20">
        <v>1</v>
      </c>
      <c r="W20">
        <v>2</v>
      </c>
    </row>
    <row r="21" spans="1:23" x14ac:dyDescent="0.25">
      <c r="A21" s="36" t="s">
        <v>158</v>
      </c>
      <c r="B21">
        <v>2</v>
      </c>
      <c r="C21">
        <v>1</v>
      </c>
      <c r="D21">
        <v>1</v>
      </c>
      <c r="E21">
        <v>1</v>
      </c>
      <c r="H21">
        <v>1</v>
      </c>
      <c r="J21">
        <v>1</v>
      </c>
      <c r="K21">
        <v>3</v>
      </c>
      <c r="L21">
        <v>2</v>
      </c>
      <c r="N21">
        <v>1</v>
      </c>
      <c r="W21">
        <v>13</v>
      </c>
    </row>
    <row r="22" spans="1:23" x14ac:dyDescent="0.25">
      <c r="A22" s="36" t="s">
        <v>159</v>
      </c>
      <c r="L22">
        <v>1</v>
      </c>
      <c r="W22">
        <v>1</v>
      </c>
    </row>
    <row r="23" spans="1:23" x14ac:dyDescent="0.25">
      <c r="A23" s="36" t="s">
        <v>160</v>
      </c>
      <c r="D23">
        <v>1</v>
      </c>
      <c r="H23">
        <v>1</v>
      </c>
      <c r="T23">
        <v>1</v>
      </c>
      <c r="U23">
        <v>1</v>
      </c>
      <c r="W23">
        <v>4</v>
      </c>
    </row>
    <row r="24" spans="1:23" x14ac:dyDescent="0.25">
      <c r="A24" s="36" t="s">
        <v>161</v>
      </c>
      <c r="C24">
        <v>1</v>
      </c>
      <c r="W24">
        <v>1</v>
      </c>
    </row>
    <row r="25" spans="1:23" x14ac:dyDescent="0.25">
      <c r="A25" s="36" t="s">
        <v>162</v>
      </c>
      <c r="B25">
        <v>1</v>
      </c>
      <c r="W25">
        <v>1</v>
      </c>
    </row>
    <row r="26" spans="1:23" x14ac:dyDescent="0.25">
      <c r="A26" s="36" t="s">
        <v>29</v>
      </c>
      <c r="B26">
        <v>1</v>
      </c>
      <c r="I26">
        <v>1</v>
      </c>
      <c r="W26">
        <v>2</v>
      </c>
    </row>
    <row r="27" spans="1:23" x14ac:dyDescent="0.25">
      <c r="A27" s="36" t="s">
        <v>163</v>
      </c>
      <c r="F27">
        <v>1</v>
      </c>
      <c r="W27">
        <v>1</v>
      </c>
    </row>
    <row r="28" spans="1:23" x14ac:dyDescent="0.25">
      <c r="A28" s="36" t="s">
        <v>80</v>
      </c>
      <c r="B28">
        <v>1</v>
      </c>
      <c r="C28">
        <v>1</v>
      </c>
      <c r="D28">
        <v>1</v>
      </c>
      <c r="M28">
        <v>1</v>
      </c>
      <c r="R28">
        <v>1</v>
      </c>
      <c r="W28">
        <v>5</v>
      </c>
    </row>
    <row r="29" spans="1:23" x14ac:dyDescent="0.25">
      <c r="A29" s="36" t="s">
        <v>81</v>
      </c>
      <c r="B29">
        <v>1</v>
      </c>
      <c r="D29">
        <v>1</v>
      </c>
      <c r="W29">
        <v>2</v>
      </c>
    </row>
    <row r="30" spans="1:23" x14ac:dyDescent="0.25">
      <c r="A30" s="36" t="s">
        <v>82</v>
      </c>
      <c r="B30">
        <v>1</v>
      </c>
      <c r="C30">
        <v>1</v>
      </c>
      <c r="H30">
        <v>1</v>
      </c>
      <c r="W30">
        <v>3</v>
      </c>
    </row>
    <row r="31" spans="1:23" x14ac:dyDescent="0.25">
      <c r="A31" s="36" t="s">
        <v>149</v>
      </c>
      <c r="B31">
        <v>14</v>
      </c>
      <c r="C31">
        <v>13</v>
      </c>
      <c r="D31">
        <v>11</v>
      </c>
      <c r="E31">
        <v>3</v>
      </c>
      <c r="F31">
        <v>4</v>
      </c>
      <c r="G31">
        <v>5</v>
      </c>
      <c r="H31">
        <v>5</v>
      </c>
      <c r="I31">
        <v>4</v>
      </c>
      <c r="J31">
        <v>3</v>
      </c>
      <c r="K31">
        <v>8</v>
      </c>
      <c r="L31">
        <v>6</v>
      </c>
      <c r="M31">
        <v>5</v>
      </c>
      <c r="N31">
        <v>4</v>
      </c>
      <c r="O31">
        <v>2</v>
      </c>
      <c r="P31">
        <v>1</v>
      </c>
      <c r="Q31">
        <v>1</v>
      </c>
      <c r="R31">
        <v>2</v>
      </c>
      <c r="S31">
        <v>1</v>
      </c>
      <c r="T31">
        <v>1</v>
      </c>
      <c r="U31">
        <v>1</v>
      </c>
      <c r="V31">
        <v>2</v>
      </c>
      <c r="W31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8"/>
  <sheetViews>
    <sheetView tabSelected="1" topLeftCell="V1" workbookViewId="0">
      <selection activeCell="V1" sqref="V1"/>
    </sheetView>
  </sheetViews>
  <sheetFormatPr defaultColWidth="11.42578125" defaultRowHeight="15" x14ac:dyDescent="0.25"/>
  <cols>
    <col min="1" max="13" width="17.28515625" customWidth="1"/>
    <col min="14" max="14" width="17.28515625" style="27" customWidth="1"/>
    <col min="15" max="21" width="17.28515625" customWidth="1"/>
    <col min="22" max="22" width="17.28515625" style="29" customWidth="1"/>
    <col min="23" max="24" width="17.28515625" style="26" customWidth="1"/>
    <col min="25" max="25" width="17.28515625" style="36" customWidth="1"/>
    <col min="26" max="26" width="34.5703125" style="36" customWidth="1"/>
    <col min="27" max="27" width="17.28515625" style="137" customWidth="1"/>
    <col min="28" max="28" width="17.28515625" style="26" customWidth="1"/>
    <col min="29" max="29" width="34.5703125" customWidth="1"/>
    <col min="30" max="30" width="17.28515625" customWidth="1"/>
    <col min="31" max="32" width="17.28515625" style="26" customWidth="1"/>
  </cols>
  <sheetData>
    <row r="1" spans="1:32" x14ac:dyDescent="0.25">
      <c r="A1" s="26"/>
      <c r="B1" s="280" t="s">
        <v>164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AA1" s="131"/>
      <c r="AB1" s="91"/>
      <c r="AC1" s="37"/>
    </row>
    <row r="2" spans="1:32" x14ac:dyDescent="0.25">
      <c r="A2" s="2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42"/>
      <c r="O2" s="26"/>
      <c r="P2" s="39"/>
      <c r="Q2" s="40"/>
      <c r="R2" s="40"/>
      <c r="S2" s="40"/>
      <c r="T2" s="39"/>
      <c r="U2" s="83"/>
      <c r="AA2" s="131"/>
      <c r="AB2" s="91"/>
      <c r="AC2" s="37"/>
    </row>
    <row r="3" spans="1:32" x14ac:dyDescent="0.25">
      <c r="A3" s="84" t="s">
        <v>165</v>
      </c>
      <c r="B3" s="84" t="s">
        <v>166</v>
      </c>
      <c r="C3" s="84" t="s">
        <v>67</v>
      </c>
      <c r="D3" s="84" t="s">
        <v>167</v>
      </c>
      <c r="E3" s="84" t="s">
        <v>168</v>
      </c>
      <c r="F3" s="84" t="s">
        <v>169</v>
      </c>
      <c r="G3" s="84" t="s">
        <v>170</v>
      </c>
      <c r="H3" s="84" t="s">
        <v>171</v>
      </c>
      <c r="I3" s="84" t="s">
        <v>172</v>
      </c>
      <c r="J3" s="84" t="s">
        <v>173</v>
      </c>
      <c r="K3" s="84" t="s">
        <v>174</v>
      </c>
      <c r="L3" s="84" t="s">
        <v>175</v>
      </c>
      <c r="M3" s="84" t="s">
        <v>176</v>
      </c>
      <c r="N3" s="143" t="s">
        <v>177</v>
      </c>
      <c r="O3" s="84" t="s">
        <v>178</v>
      </c>
      <c r="P3" s="84" t="s">
        <v>179</v>
      </c>
      <c r="Q3" s="84" t="s">
        <v>180</v>
      </c>
      <c r="R3" s="84" t="s">
        <v>181</v>
      </c>
      <c r="S3" s="84" t="s">
        <v>182</v>
      </c>
      <c r="T3" s="84" t="s">
        <v>183</v>
      </c>
      <c r="U3" s="84" t="s">
        <v>184</v>
      </c>
      <c r="V3" s="84" t="s">
        <v>185</v>
      </c>
      <c r="W3" s="84" t="s">
        <v>186</v>
      </c>
      <c r="X3" s="84" t="s">
        <v>187</v>
      </c>
      <c r="Y3" s="84" t="s">
        <v>188</v>
      </c>
      <c r="Z3" s="84" t="s">
        <v>189</v>
      </c>
      <c r="AA3" s="132" t="s">
        <v>190</v>
      </c>
      <c r="AB3" s="84" t="s">
        <v>191</v>
      </c>
      <c r="AC3" s="84" t="s">
        <v>182</v>
      </c>
      <c r="AD3" s="84" t="s">
        <v>192</v>
      </c>
      <c r="AE3" s="84" t="s">
        <v>193</v>
      </c>
      <c r="AF3" s="84" t="s">
        <v>194</v>
      </c>
    </row>
    <row r="4" spans="1:32" x14ac:dyDescent="0.25">
      <c r="A4" s="96">
        <v>17</v>
      </c>
      <c r="B4" s="96">
        <v>101</v>
      </c>
      <c r="C4" s="97" t="s">
        <v>90</v>
      </c>
      <c r="D4" s="96" t="s">
        <v>195</v>
      </c>
      <c r="E4" s="97">
        <v>19</v>
      </c>
      <c r="F4" s="96" t="s">
        <v>41</v>
      </c>
      <c r="G4" s="121" t="s">
        <v>196</v>
      </c>
      <c r="H4" s="97" t="s">
        <v>197</v>
      </c>
      <c r="I4" s="97" t="s">
        <v>41</v>
      </c>
      <c r="J4" s="97" t="s">
        <v>198</v>
      </c>
      <c r="K4" s="96" t="s">
        <v>199</v>
      </c>
      <c r="L4" s="1" t="s">
        <v>200</v>
      </c>
      <c r="M4" s="97" t="s">
        <v>201</v>
      </c>
      <c r="N4" s="147">
        <v>1.91</v>
      </c>
      <c r="O4" s="96" t="s">
        <v>202</v>
      </c>
      <c r="P4" s="97" t="s">
        <v>203</v>
      </c>
      <c r="Q4" s="97" t="s">
        <v>204</v>
      </c>
      <c r="R4" s="111" t="s">
        <v>205</v>
      </c>
      <c r="S4" s="100" t="s">
        <v>206</v>
      </c>
      <c r="T4" s="97" t="s">
        <v>207</v>
      </c>
      <c r="U4" s="122" t="s">
        <v>208</v>
      </c>
      <c r="V4" s="97" t="s">
        <v>209</v>
      </c>
      <c r="W4" s="96" t="s">
        <v>210</v>
      </c>
      <c r="X4" s="96" t="s">
        <v>211</v>
      </c>
      <c r="Y4" s="127" t="s">
        <v>10</v>
      </c>
      <c r="Z4" s="127" t="s">
        <v>11</v>
      </c>
      <c r="AA4" s="133" t="s">
        <v>41</v>
      </c>
      <c r="AB4" s="96">
        <v>4</v>
      </c>
      <c r="AC4" s="102"/>
      <c r="AD4" s="102"/>
      <c r="AE4" s="138">
        <v>43675</v>
      </c>
      <c r="AF4" s="96" t="s">
        <v>212</v>
      </c>
    </row>
    <row r="5" spans="1:32" x14ac:dyDescent="0.25">
      <c r="A5" s="96">
        <v>17</v>
      </c>
      <c r="B5" s="96">
        <v>101</v>
      </c>
      <c r="C5" s="97" t="s">
        <v>90</v>
      </c>
      <c r="D5" s="96" t="s">
        <v>195</v>
      </c>
      <c r="E5" s="97">
        <v>19</v>
      </c>
      <c r="F5" s="96" t="s">
        <v>41</v>
      </c>
      <c r="G5" s="121" t="s">
        <v>196</v>
      </c>
      <c r="H5" s="97" t="s">
        <v>197</v>
      </c>
      <c r="I5" s="97" t="s">
        <v>41</v>
      </c>
      <c r="J5" s="97" t="s">
        <v>198</v>
      </c>
      <c r="K5" s="96" t="s">
        <v>199</v>
      </c>
      <c r="L5" s="1" t="s">
        <v>200</v>
      </c>
      <c r="M5" s="97" t="s">
        <v>201</v>
      </c>
      <c r="N5" s="147">
        <v>1.91</v>
      </c>
      <c r="O5" s="96" t="s">
        <v>202</v>
      </c>
      <c r="P5" s="97" t="s">
        <v>203</v>
      </c>
      <c r="Q5" s="97" t="s">
        <v>204</v>
      </c>
      <c r="R5" s="111" t="s">
        <v>205</v>
      </c>
      <c r="S5" s="100" t="s">
        <v>206</v>
      </c>
      <c r="T5" s="97" t="s">
        <v>207</v>
      </c>
      <c r="U5" s="122" t="s">
        <v>208</v>
      </c>
      <c r="V5" s="97" t="s">
        <v>209</v>
      </c>
      <c r="W5" s="96" t="s">
        <v>210</v>
      </c>
      <c r="X5" s="96" t="s">
        <v>211</v>
      </c>
      <c r="Y5" s="130" t="s">
        <v>46</v>
      </c>
      <c r="Z5" s="130" t="s">
        <v>47</v>
      </c>
      <c r="AA5" s="133" t="s">
        <v>41</v>
      </c>
      <c r="AB5" s="96">
        <v>1</v>
      </c>
      <c r="AC5" s="102"/>
      <c r="AD5" s="102"/>
      <c r="AE5" s="138">
        <v>43675</v>
      </c>
      <c r="AF5" s="96" t="s">
        <v>212</v>
      </c>
    </row>
    <row r="6" spans="1:32" x14ac:dyDescent="0.25">
      <c r="A6" s="96">
        <v>17</v>
      </c>
      <c r="B6" s="96">
        <v>101</v>
      </c>
      <c r="C6" s="97" t="s">
        <v>90</v>
      </c>
      <c r="D6" s="96" t="s">
        <v>195</v>
      </c>
      <c r="E6" s="97">
        <v>19</v>
      </c>
      <c r="F6" s="96" t="s">
        <v>41</v>
      </c>
      <c r="G6" s="121" t="s">
        <v>196</v>
      </c>
      <c r="H6" s="97" t="s">
        <v>197</v>
      </c>
      <c r="I6" s="97" t="s">
        <v>41</v>
      </c>
      <c r="J6" s="97" t="s">
        <v>198</v>
      </c>
      <c r="K6" s="96" t="s">
        <v>199</v>
      </c>
      <c r="L6" s="1" t="s">
        <v>200</v>
      </c>
      <c r="M6" s="97" t="s">
        <v>201</v>
      </c>
      <c r="N6" s="147">
        <v>1.91</v>
      </c>
      <c r="O6" s="96" t="s">
        <v>202</v>
      </c>
      <c r="P6" s="97" t="s">
        <v>203</v>
      </c>
      <c r="Q6" s="97" t="s">
        <v>204</v>
      </c>
      <c r="R6" s="111" t="s">
        <v>205</v>
      </c>
      <c r="S6" s="100" t="s">
        <v>206</v>
      </c>
      <c r="T6" s="97" t="s">
        <v>207</v>
      </c>
      <c r="U6" s="122" t="s">
        <v>208</v>
      </c>
      <c r="V6" s="97" t="s">
        <v>209</v>
      </c>
      <c r="W6" s="96" t="s">
        <v>210</v>
      </c>
      <c r="X6" s="96" t="s">
        <v>211</v>
      </c>
      <c r="Y6" s="127" t="s">
        <v>7</v>
      </c>
      <c r="Z6" s="127" t="s">
        <v>56</v>
      </c>
      <c r="AA6" s="133" t="s">
        <v>41</v>
      </c>
      <c r="AB6" s="96">
        <v>18</v>
      </c>
      <c r="AC6" s="102"/>
      <c r="AD6" s="102"/>
      <c r="AE6" s="138">
        <v>43675</v>
      </c>
      <c r="AF6" s="96" t="s">
        <v>212</v>
      </c>
    </row>
    <row r="7" spans="1:32" x14ac:dyDescent="0.25">
      <c r="A7" s="96">
        <v>17</v>
      </c>
      <c r="B7" s="96">
        <v>101</v>
      </c>
      <c r="C7" s="97" t="s">
        <v>90</v>
      </c>
      <c r="D7" s="96" t="s">
        <v>195</v>
      </c>
      <c r="E7" s="97">
        <v>19</v>
      </c>
      <c r="F7" s="96" t="s">
        <v>41</v>
      </c>
      <c r="G7" s="121" t="s">
        <v>196</v>
      </c>
      <c r="H7" s="97" t="s">
        <v>197</v>
      </c>
      <c r="I7" s="97" t="s">
        <v>41</v>
      </c>
      <c r="J7" s="97" t="s">
        <v>198</v>
      </c>
      <c r="K7" s="96" t="s">
        <v>199</v>
      </c>
      <c r="L7" s="1" t="s">
        <v>200</v>
      </c>
      <c r="M7" s="97" t="s">
        <v>201</v>
      </c>
      <c r="N7" s="147">
        <v>1.91</v>
      </c>
      <c r="O7" s="96" t="s">
        <v>202</v>
      </c>
      <c r="P7" s="97" t="s">
        <v>203</v>
      </c>
      <c r="Q7" s="97" t="s">
        <v>204</v>
      </c>
      <c r="R7" s="111" t="s">
        <v>205</v>
      </c>
      <c r="S7" s="100" t="s">
        <v>206</v>
      </c>
      <c r="T7" s="97" t="s">
        <v>207</v>
      </c>
      <c r="U7" s="122" t="s">
        <v>208</v>
      </c>
      <c r="V7" s="104" t="s">
        <v>213</v>
      </c>
      <c r="W7" s="103" t="s">
        <v>214</v>
      </c>
      <c r="X7" s="103" t="s">
        <v>215</v>
      </c>
      <c r="Y7" s="127" t="s">
        <v>41</v>
      </c>
      <c r="Z7" s="127" t="s">
        <v>157</v>
      </c>
      <c r="AA7" s="133">
        <v>1E-3</v>
      </c>
      <c r="AB7" s="96">
        <v>3</v>
      </c>
      <c r="AC7" s="102" t="s">
        <v>216</v>
      </c>
      <c r="AD7" s="102"/>
      <c r="AE7" s="138">
        <v>43675</v>
      </c>
      <c r="AF7" s="96" t="s">
        <v>212</v>
      </c>
    </row>
    <row r="8" spans="1:32" x14ac:dyDescent="0.25">
      <c r="A8" s="96">
        <v>11</v>
      </c>
      <c r="B8" s="96">
        <v>25</v>
      </c>
      <c r="C8" s="97" t="s">
        <v>90</v>
      </c>
      <c r="D8" s="96" t="s">
        <v>195</v>
      </c>
      <c r="E8" s="97">
        <v>19</v>
      </c>
      <c r="F8" s="96" t="s">
        <v>41</v>
      </c>
      <c r="G8" s="121" t="s">
        <v>196</v>
      </c>
      <c r="H8" s="97" t="s">
        <v>217</v>
      </c>
      <c r="I8" s="97" t="s">
        <v>41</v>
      </c>
      <c r="J8" s="97" t="s">
        <v>198</v>
      </c>
      <c r="K8" s="96" t="s">
        <v>199</v>
      </c>
      <c r="L8" s="1" t="s">
        <v>200</v>
      </c>
      <c r="M8" s="97" t="s">
        <v>218</v>
      </c>
      <c r="N8" s="147">
        <v>14.5</v>
      </c>
      <c r="O8" s="96" t="s">
        <v>202</v>
      </c>
      <c r="P8" s="97" t="s">
        <v>219</v>
      </c>
      <c r="Q8" s="97" t="s">
        <v>220</v>
      </c>
      <c r="R8" s="99">
        <v>43288</v>
      </c>
      <c r="S8" s="100" t="s">
        <v>221</v>
      </c>
      <c r="T8" s="97" t="s">
        <v>207</v>
      </c>
      <c r="U8" s="122" t="s">
        <v>222</v>
      </c>
      <c r="V8" s="97" t="s">
        <v>223</v>
      </c>
      <c r="W8" s="96" t="s">
        <v>210</v>
      </c>
      <c r="X8" s="96" t="s">
        <v>224</v>
      </c>
      <c r="Y8" s="127" t="s">
        <v>41</v>
      </c>
      <c r="Z8" s="127" t="s">
        <v>150</v>
      </c>
      <c r="AA8" s="133">
        <v>1E-3</v>
      </c>
      <c r="AB8" s="96">
        <v>2</v>
      </c>
      <c r="AC8" s="102" t="s">
        <v>216</v>
      </c>
      <c r="AD8" s="102"/>
      <c r="AE8" s="138">
        <v>43675</v>
      </c>
      <c r="AF8" s="96" t="s">
        <v>212</v>
      </c>
    </row>
    <row r="9" spans="1:32" x14ac:dyDescent="0.25">
      <c r="A9" s="96">
        <v>11</v>
      </c>
      <c r="B9" s="96">
        <v>25</v>
      </c>
      <c r="C9" s="97" t="s">
        <v>90</v>
      </c>
      <c r="D9" s="96" t="s">
        <v>195</v>
      </c>
      <c r="E9" s="97">
        <v>19</v>
      </c>
      <c r="F9" s="96" t="s">
        <v>41</v>
      </c>
      <c r="G9" s="121" t="s">
        <v>196</v>
      </c>
      <c r="H9" s="97" t="s">
        <v>217</v>
      </c>
      <c r="I9" s="97" t="s">
        <v>41</v>
      </c>
      <c r="J9" s="97" t="s">
        <v>198</v>
      </c>
      <c r="K9" s="96" t="s">
        <v>199</v>
      </c>
      <c r="L9" s="1" t="s">
        <v>200</v>
      </c>
      <c r="M9" s="97" t="s">
        <v>218</v>
      </c>
      <c r="N9" s="147">
        <v>14.5</v>
      </c>
      <c r="O9" s="96" t="s">
        <v>202</v>
      </c>
      <c r="P9" s="97" t="s">
        <v>219</v>
      </c>
      <c r="Q9" s="97" t="s">
        <v>220</v>
      </c>
      <c r="R9" s="99">
        <v>43288</v>
      </c>
      <c r="S9" s="100" t="s">
        <v>221</v>
      </c>
      <c r="T9" s="97" t="s">
        <v>207</v>
      </c>
      <c r="U9" s="122" t="s">
        <v>222</v>
      </c>
      <c r="V9" s="97" t="s">
        <v>213</v>
      </c>
      <c r="W9" s="96" t="s">
        <v>210</v>
      </c>
      <c r="X9" s="96" t="s">
        <v>224</v>
      </c>
      <c r="Y9" s="127" t="s">
        <v>41</v>
      </c>
      <c r="Z9" s="127" t="s">
        <v>150</v>
      </c>
      <c r="AA9" s="133">
        <v>7.0000000000000001E-3</v>
      </c>
      <c r="AB9" s="96">
        <v>58</v>
      </c>
      <c r="AC9" s="102" t="s">
        <v>225</v>
      </c>
      <c r="AD9" s="102"/>
      <c r="AE9" s="138">
        <v>43675</v>
      </c>
      <c r="AF9" s="96" t="s">
        <v>212</v>
      </c>
    </row>
    <row r="10" spans="1:32" x14ac:dyDescent="0.25">
      <c r="A10" s="96">
        <v>11</v>
      </c>
      <c r="B10" s="96">
        <v>25</v>
      </c>
      <c r="C10" s="97" t="s">
        <v>90</v>
      </c>
      <c r="D10" s="96" t="s">
        <v>195</v>
      </c>
      <c r="E10" s="97">
        <v>19</v>
      </c>
      <c r="F10" s="96" t="s">
        <v>41</v>
      </c>
      <c r="G10" s="121" t="s">
        <v>196</v>
      </c>
      <c r="H10" s="97" t="s">
        <v>217</v>
      </c>
      <c r="I10" s="97" t="s">
        <v>41</v>
      </c>
      <c r="J10" s="97" t="s">
        <v>198</v>
      </c>
      <c r="K10" s="96" t="s">
        <v>199</v>
      </c>
      <c r="L10" s="1" t="s">
        <v>200</v>
      </c>
      <c r="M10" s="97" t="s">
        <v>218</v>
      </c>
      <c r="N10" s="147">
        <v>14.5</v>
      </c>
      <c r="O10" s="96" t="s">
        <v>202</v>
      </c>
      <c r="P10" s="97" t="s">
        <v>219</v>
      </c>
      <c r="Q10" s="97" t="s">
        <v>220</v>
      </c>
      <c r="R10" s="99">
        <v>43288</v>
      </c>
      <c r="S10" s="100" t="s">
        <v>221</v>
      </c>
      <c r="T10" s="97" t="s">
        <v>207</v>
      </c>
      <c r="U10" s="122" t="s">
        <v>222</v>
      </c>
      <c r="V10" s="97" t="s">
        <v>226</v>
      </c>
      <c r="W10" s="96" t="s">
        <v>210</v>
      </c>
      <c r="X10" s="96" t="s">
        <v>211</v>
      </c>
      <c r="Y10" s="127" t="s">
        <v>10</v>
      </c>
      <c r="Z10" s="127" t="s">
        <v>227</v>
      </c>
      <c r="AA10" s="133" t="s">
        <v>41</v>
      </c>
      <c r="AB10" s="96">
        <v>7</v>
      </c>
      <c r="AC10" s="102" t="s">
        <v>228</v>
      </c>
      <c r="AD10" s="102"/>
      <c r="AE10" s="138">
        <v>43675</v>
      </c>
      <c r="AF10" s="96" t="s">
        <v>212</v>
      </c>
    </row>
    <row r="11" spans="1:32" x14ac:dyDescent="0.25">
      <c r="A11" s="96">
        <v>11</v>
      </c>
      <c r="B11" s="96">
        <v>25</v>
      </c>
      <c r="C11" s="97" t="s">
        <v>90</v>
      </c>
      <c r="D11" s="96" t="s">
        <v>195</v>
      </c>
      <c r="E11" s="97">
        <v>19</v>
      </c>
      <c r="F11" s="96" t="s">
        <v>41</v>
      </c>
      <c r="G11" s="121" t="s">
        <v>196</v>
      </c>
      <c r="H11" s="97" t="s">
        <v>217</v>
      </c>
      <c r="I11" s="97" t="s">
        <v>41</v>
      </c>
      <c r="J11" s="97" t="s">
        <v>198</v>
      </c>
      <c r="K11" s="96" t="s">
        <v>199</v>
      </c>
      <c r="L11" s="1" t="s">
        <v>200</v>
      </c>
      <c r="M11" s="97" t="s">
        <v>218</v>
      </c>
      <c r="N11" s="147">
        <v>14.5</v>
      </c>
      <c r="O11" s="96" t="s">
        <v>202</v>
      </c>
      <c r="P11" s="97" t="s">
        <v>219</v>
      </c>
      <c r="Q11" s="97" t="s">
        <v>220</v>
      </c>
      <c r="R11" s="99">
        <v>43288</v>
      </c>
      <c r="S11" s="100" t="s">
        <v>221</v>
      </c>
      <c r="T11" s="97" t="s">
        <v>207</v>
      </c>
      <c r="U11" s="122" t="s">
        <v>222</v>
      </c>
      <c r="V11" s="97" t="s">
        <v>226</v>
      </c>
      <c r="W11" s="96" t="s">
        <v>210</v>
      </c>
      <c r="X11" s="96" t="s">
        <v>211</v>
      </c>
      <c r="Y11" s="127" t="s">
        <v>33</v>
      </c>
      <c r="Z11" s="127" t="s">
        <v>37</v>
      </c>
      <c r="AA11" s="133" t="s">
        <v>41</v>
      </c>
      <c r="AB11" s="96">
        <v>3</v>
      </c>
      <c r="AC11" s="102"/>
      <c r="AD11" s="102"/>
      <c r="AE11" s="138">
        <v>43675</v>
      </c>
      <c r="AF11" s="96" t="s">
        <v>212</v>
      </c>
    </row>
    <row r="12" spans="1:32" x14ac:dyDescent="0.25">
      <c r="A12" s="96">
        <v>11</v>
      </c>
      <c r="B12" s="96">
        <v>25</v>
      </c>
      <c r="C12" s="97" t="s">
        <v>90</v>
      </c>
      <c r="D12" s="96" t="s">
        <v>195</v>
      </c>
      <c r="E12" s="97">
        <v>19</v>
      </c>
      <c r="F12" s="96" t="s">
        <v>41</v>
      </c>
      <c r="G12" s="121" t="s">
        <v>196</v>
      </c>
      <c r="H12" s="97" t="s">
        <v>217</v>
      </c>
      <c r="I12" s="97" t="s">
        <v>41</v>
      </c>
      <c r="J12" s="97" t="s">
        <v>198</v>
      </c>
      <c r="K12" s="96" t="s">
        <v>199</v>
      </c>
      <c r="L12" s="1" t="s">
        <v>200</v>
      </c>
      <c r="M12" s="97" t="s">
        <v>218</v>
      </c>
      <c r="N12" s="147">
        <v>14.5</v>
      </c>
      <c r="O12" s="96" t="s">
        <v>202</v>
      </c>
      <c r="P12" s="97" t="s">
        <v>219</v>
      </c>
      <c r="Q12" s="97" t="s">
        <v>220</v>
      </c>
      <c r="R12" s="99">
        <v>43288</v>
      </c>
      <c r="S12" s="100" t="s">
        <v>221</v>
      </c>
      <c r="T12" s="97" t="s">
        <v>207</v>
      </c>
      <c r="U12" s="122" t="s">
        <v>222</v>
      </c>
      <c r="V12" s="97" t="s">
        <v>226</v>
      </c>
      <c r="W12" s="96" t="s">
        <v>210</v>
      </c>
      <c r="X12" s="96" t="s">
        <v>211</v>
      </c>
      <c r="Y12" s="127" t="s">
        <v>7</v>
      </c>
      <c r="Z12" s="127" t="s">
        <v>56</v>
      </c>
      <c r="AA12" s="133" t="s">
        <v>41</v>
      </c>
      <c r="AB12" s="96">
        <v>18</v>
      </c>
      <c r="AC12" s="102"/>
      <c r="AD12" s="102"/>
      <c r="AE12" s="138">
        <v>43675</v>
      </c>
      <c r="AF12" s="96" t="s">
        <v>212</v>
      </c>
    </row>
    <row r="13" spans="1:32" x14ac:dyDescent="0.25">
      <c r="A13" s="96">
        <v>11</v>
      </c>
      <c r="B13" s="96">
        <v>25</v>
      </c>
      <c r="C13" s="97" t="s">
        <v>90</v>
      </c>
      <c r="D13" s="96" t="s">
        <v>195</v>
      </c>
      <c r="E13" s="97">
        <v>19</v>
      </c>
      <c r="F13" s="96" t="s">
        <v>41</v>
      </c>
      <c r="G13" s="121" t="s">
        <v>196</v>
      </c>
      <c r="H13" s="97" t="s">
        <v>217</v>
      </c>
      <c r="I13" s="97" t="s">
        <v>41</v>
      </c>
      <c r="J13" s="97" t="s">
        <v>198</v>
      </c>
      <c r="K13" s="96" t="s">
        <v>199</v>
      </c>
      <c r="L13" s="1" t="s">
        <v>200</v>
      </c>
      <c r="M13" s="97" t="s">
        <v>218</v>
      </c>
      <c r="N13" s="147">
        <v>14.5</v>
      </c>
      <c r="O13" s="96" t="s">
        <v>202</v>
      </c>
      <c r="P13" s="97" t="s">
        <v>219</v>
      </c>
      <c r="Q13" s="97" t="s">
        <v>220</v>
      </c>
      <c r="R13" s="99">
        <v>43288</v>
      </c>
      <c r="S13" s="100" t="s">
        <v>221</v>
      </c>
      <c r="T13" s="97" t="s">
        <v>207</v>
      </c>
      <c r="U13" s="122" t="s">
        <v>222</v>
      </c>
      <c r="V13" s="97" t="s">
        <v>226</v>
      </c>
      <c r="W13" s="96" t="s">
        <v>210</v>
      </c>
      <c r="X13" s="96" t="s">
        <v>211</v>
      </c>
      <c r="Y13" s="127" t="s">
        <v>38</v>
      </c>
      <c r="Z13" s="127" t="s">
        <v>39</v>
      </c>
      <c r="AA13" s="133" t="s">
        <v>41</v>
      </c>
      <c r="AB13" s="96">
        <v>2</v>
      </c>
      <c r="AC13" s="102"/>
      <c r="AD13" s="102"/>
      <c r="AE13" s="138">
        <v>43675</v>
      </c>
      <c r="AF13" s="96" t="s">
        <v>212</v>
      </c>
    </row>
    <row r="14" spans="1:32" x14ac:dyDescent="0.25">
      <c r="A14" s="96">
        <v>11</v>
      </c>
      <c r="B14" s="96">
        <v>25</v>
      </c>
      <c r="C14" s="97" t="s">
        <v>90</v>
      </c>
      <c r="D14" s="96" t="s">
        <v>195</v>
      </c>
      <c r="E14" s="97">
        <v>19</v>
      </c>
      <c r="F14" s="96" t="s">
        <v>41</v>
      </c>
      <c r="G14" s="121" t="s">
        <v>196</v>
      </c>
      <c r="H14" s="97" t="s">
        <v>217</v>
      </c>
      <c r="I14" s="97" t="s">
        <v>41</v>
      </c>
      <c r="J14" s="97" t="s">
        <v>198</v>
      </c>
      <c r="K14" s="96" t="s">
        <v>199</v>
      </c>
      <c r="L14" s="1" t="s">
        <v>200</v>
      </c>
      <c r="M14" s="97" t="s">
        <v>218</v>
      </c>
      <c r="N14" s="147">
        <v>14.5</v>
      </c>
      <c r="O14" s="96" t="s">
        <v>202</v>
      </c>
      <c r="P14" s="97" t="s">
        <v>219</v>
      </c>
      <c r="Q14" s="97" t="s">
        <v>220</v>
      </c>
      <c r="R14" s="99">
        <v>43288</v>
      </c>
      <c r="S14" s="100" t="s">
        <v>221</v>
      </c>
      <c r="T14" s="97" t="s">
        <v>207</v>
      </c>
      <c r="U14" s="122" t="s">
        <v>222</v>
      </c>
      <c r="V14" s="97" t="s">
        <v>226</v>
      </c>
      <c r="W14" s="96" t="s">
        <v>210</v>
      </c>
      <c r="X14" s="96" t="s">
        <v>211</v>
      </c>
      <c r="Y14" s="127" t="s">
        <v>41</v>
      </c>
      <c r="Z14" s="127" t="s">
        <v>158</v>
      </c>
      <c r="AA14" s="133" t="s">
        <v>41</v>
      </c>
      <c r="AB14" s="96">
        <v>7</v>
      </c>
      <c r="AC14" s="102"/>
      <c r="AD14" s="102"/>
      <c r="AE14" s="138">
        <v>43675</v>
      </c>
      <c r="AF14" s="96" t="s">
        <v>212</v>
      </c>
    </row>
    <row r="15" spans="1:32" x14ac:dyDescent="0.25">
      <c r="A15" s="96">
        <v>11</v>
      </c>
      <c r="B15" s="96">
        <v>25</v>
      </c>
      <c r="C15" s="97" t="s">
        <v>90</v>
      </c>
      <c r="D15" s="96" t="s">
        <v>195</v>
      </c>
      <c r="E15" s="97">
        <v>19</v>
      </c>
      <c r="F15" s="96" t="s">
        <v>41</v>
      </c>
      <c r="G15" s="121" t="s">
        <v>196</v>
      </c>
      <c r="H15" s="97" t="s">
        <v>217</v>
      </c>
      <c r="I15" s="97" t="s">
        <v>41</v>
      </c>
      <c r="J15" s="97" t="s">
        <v>198</v>
      </c>
      <c r="K15" s="96" t="s">
        <v>199</v>
      </c>
      <c r="L15" s="1" t="s">
        <v>200</v>
      </c>
      <c r="M15" s="97" t="s">
        <v>218</v>
      </c>
      <c r="N15" s="147">
        <v>14.5</v>
      </c>
      <c r="O15" s="96" t="s">
        <v>202</v>
      </c>
      <c r="P15" s="97" t="s">
        <v>219</v>
      </c>
      <c r="Q15" s="97" t="s">
        <v>220</v>
      </c>
      <c r="R15" s="99">
        <v>43288</v>
      </c>
      <c r="S15" s="100" t="s">
        <v>221</v>
      </c>
      <c r="T15" s="97" t="s">
        <v>207</v>
      </c>
      <c r="U15" s="122" t="s">
        <v>222</v>
      </c>
      <c r="V15" s="97" t="s">
        <v>226</v>
      </c>
      <c r="W15" s="96" t="s">
        <v>210</v>
      </c>
      <c r="X15" s="96" t="s">
        <v>211</v>
      </c>
      <c r="Y15" s="127" t="s">
        <v>29</v>
      </c>
      <c r="Z15" s="127" t="s">
        <v>30</v>
      </c>
      <c r="AA15" s="133" t="s">
        <v>41</v>
      </c>
      <c r="AB15" s="96">
        <v>1</v>
      </c>
      <c r="AC15" s="102"/>
      <c r="AD15" s="102"/>
      <c r="AE15" s="138">
        <v>43675</v>
      </c>
      <c r="AF15" s="96" t="s">
        <v>212</v>
      </c>
    </row>
    <row r="16" spans="1:32" x14ac:dyDescent="0.25">
      <c r="A16" s="103">
        <v>11</v>
      </c>
      <c r="B16" s="103">
        <v>25</v>
      </c>
      <c r="C16" s="104" t="s">
        <v>90</v>
      </c>
      <c r="D16" s="103" t="s">
        <v>195</v>
      </c>
      <c r="E16" s="104">
        <v>19</v>
      </c>
      <c r="F16" s="103" t="s">
        <v>41</v>
      </c>
      <c r="G16" s="123" t="s">
        <v>196</v>
      </c>
      <c r="H16" s="104" t="s">
        <v>217</v>
      </c>
      <c r="I16" s="104" t="s">
        <v>41</v>
      </c>
      <c r="J16" s="104" t="s">
        <v>198</v>
      </c>
      <c r="K16" s="103" t="s">
        <v>199</v>
      </c>
      <c r="L16" s="2" t="s">
        <v>200</v>
      </c>
      <c r="M16" s="104" t="s">
        <v>218</v>
      </c>
      <c r="N16" s="148">
        <v>14.5</v>
      </c>
      <c r="O16" s="103" t="s">
        <v>202</v>
      </c>
      <c r="P16" s="104" t="s">
        <v>219</v>
      </c>
      <c r="Q16" s="104" t="s">
        <v>220</v>
      </c>
      <c r="R16" s="106">
        <v>43288</v>
      </c>
      <c r="S16" s="107" t="s">
        <v>221</v>
      </c>
      <c r="T16" s="104" t="s">
        <v>207</v>
      </c>
      <c r="U16" s="124" t="s">
        <v>222</v>
      </c>
      <c r="V16" s="104" t="s">
        <v>226</v>
      </c>
      <c r="W16" s="103" t="s">
        <v>210</v>
      </c>
      <c r="X16" s="103" t="s">
        <v>211</v>
      </c>
      <c r="Y16" s="127" t="s">
        <v>41</v>
      </c>
      <c r="Z16" s="120" t="s">
        <v>229</v>
      </c>
      <c r="AA16" s="134" t="s">
        <v>41</v>
      </c>
      <c r="AB16" s="103">
        <v>4</v>
      </c>
      <c r="AC16" s="25"/>
      <c r="AD16" s="25"/>
      <c r="AE16" s="139">
        <v>43675</v>
      </c>
      <c r="AF16" s="96" t="s">
        <v>212</v>
      </c>
    </row>
    <row r="17" spans="1:32" x14ac:dyDescent="0.25">
      <c r="A17" s="103">
        <v>11</v>
      </c>
      <c r="B17" s="103">
        <v>25</v>
      </c>
      <c r="C17" s="104" t="s">
        <v>90</v>
      </c>
      <c r="D17" s="103" t="s">
        <v>195</v>
      </c>
      <c r="E17" s="104">
        <v>19</v>
      </c>
      <c r="F17" s="103" t="s">
        <v>41</v>
      </c>
      <c r="G17" s="123" t="s">
        <v>196</v>
      </c>
      <c r="H17" s="104" t="s">
        <v>217</v>
      </c>
      <c r="I17" s="104" t="s">
        <v>41</v>
      </c>
      <c r="J17" s="104" t="s">
        <v>198</v>
      </c>
      <c r="K17" s="103" t="s">
        <v>199</v>
      </c>
      <c r="L17" s="2" t="s">
        <v>200</v>
      </c>
      <c r="M17" s="104" t="s">
        <v>218</v>
      </c>
      <c r="N17" s="148">
        <v>14.5</v>
      </c>
      <c r="O17" s="103" t="s">
        <v>202</v>
      </c>
      <c r="P17" s="104" t="s">
        <v>219</v>
      </c>
      <c r="Q17" s="104" t="s">
        <v>220</v>
      </c>
      <c r="R17" s="106">
        <v>43288</v>
      </c>
      <c r="S17" s="107" t="s">
        <v>221</v>
      </c>
      <c r="T17" s="104" t="s">
        <v>207</v>
      </c>
      <c r="U17" s="124" t="s">
        <v>222</v>
      </c>
      <c r="V17" s="104" t="s">
        <v>223</v>
      </c>
      <c r="W17" s="103" t="s">
        <v>214</v>
      </c>
      <c r="X17" s="103" t="s">
        <v>215</v>
      </c>
      <c r="Y17" s="127" t="s">
        <v>41</v>
      </c>
      <c r="Z17" s="120" t="s">
        <v>152</v>
      </c>
      <c r="AA17" s="134">
        <v>2E-3</v>
      </c>
      <c r="AB17" s="103">
        <v>1</v>
      </c>
      <c r="AC17" s="25" t="s">
        <v>230</v>
      </c>
      <c r="AD17" s="25"/>
      <c r="AE17" s="139">
        <v>43675</v>
      </c>
      <c r="AF17" s="96" t="s">
        <v>212</v>
      </c>
    </row>
    <row r="18" spans="1:32" s="109" customFormat="1" x14ac:dyDescent="0.25">
      <c r="A18" s="96">
        <v>11</v>
      </c>
      <c r="B18" s="96">
        <v>25</v>
      </c>
      <c r="C18" s="97" t="s">
        <v>90</v>
      </c>
      <c r="D18" s="96" t="s">
        <v>195</v>
      </c>
      <c r="E18" s="97">
        <v>19</v>
      </c>
      <c r="F18" s="96" t="s">
        <v>41</v>
      </c>
      <c r="G18" s="121" t="s">
        <v>196</v>
      </c>
      <c r="H18" s="97" t="s">
        <v>217</v>
      </c>
      <c r="I18" s="97" t="s">
        <v>41</v>
      </c>
      <c r="J18" s="97" t="s">
        <v>198</v>
      </c>
      <c r="K18" s="96" t="s">
        <v>199</v>
      </c>
      <c r="L18" s="1" t="s">
        <v>200</v>
      </c>
      <c r="M18" s="97" t="s">
        <v>218</v>
      </c>
      <c r="N18" s="147">
        <v>14.5</v>
      </c>
      <c r="O18" s="96" t="s">
        <v>202</v>
      </c>
      <c r="P18" s="97" t="s">
        <v>219</v>
      </c>
      <c r="Q18" s="97" t="s">
        <v>220</v>
      </c>
      <c r="R18" s="99">
        <v>43288</v>
      </c>
      <c r="S18" s="100" t="s">
        <v>221</v>
      </c>
      <c r="T18" s="97" t="s">
        <v>207</v>
      </c>
      <c r="U18" s="122" t="s">
        <v>222</v>
      </c>
      <c r="V18" s="97" t="s">
        <v>223</v>
      </c>
      <c r="W18" s="96" t="s">
        <v>214</v>
      </c>
      <c r="X18" s="96" t="s">
        <v>231</v>
      </c>
      <c r="Y18" s="127" t="s">
        <v>232</v>
      </c>
      <c r="Z18" s="127" t="s">
        <v>156</v>
      </c>
      <c r="AA18" s="133">
        <v>1E-3</v>
      </c>
      <c r="AB18" s="96">
        <v>1</v>
      </c>
      <c r="AC18" s="102" t="s">
        <v>230</v>
      </c>
      <c r="AD18" s="102"/>
      <c r="AE18" s="138">
        <v>43675</v>
      </c>
      <c r="AF18" s="96" t="s">
        <v>212</v>
      </c>
    </row>
    <row r="19" spans="1:32" x14ac:dyDescent="0.25">
      <c r="A19" s="103">
        <v>11</v>
      </c>
      <c r="B19" s="103">
        <v>25</v>
      </c>
      <c r="C19" s="104" t="s">
        <v>90</v>
      </c>
      <c r="D19" s="103" t="s">
        <v>195</v>
      </c>
      <c r="E19" s="104">
        <v>19</v>
      </c>
      <c r="F19" s="103" t="s">
        <v>41</v>
      </c>
      <c r="G19" s="123" t="s">
        <v>196</v>
      </c>
      <c r="H19" s="104" t="s">
        <v>217</v>
      </c>
      <c r="I19" s="104" t="s">
        <v>41</v>
      </c>
      <c r="J19" s="104" t="s">
        <v>198</v>
      </c>
      <c r="K19" s="103" t="s">
        <v>199</v>
      </c>
      <c r="L19" s="2" t="s">
        <v>200</v>
      </c>
      <c r="M19" s="104" t="s">
        <v>218</v>
      </c>
      <c r="N19" s="148">
        <v>14.5</v>
      </c>
      <c r="O19" s="103" t="s">
        <v>202</v>
      </c>
      <c r="P19" s="104" t="s">
        <v>219</v>
      </c>
      <c r="Q19" s="104" t="s">
        <v>220</v>
      </c>
      <c r="R19" s="106">
        <v>43288</v>
      </c>
      <c r="S19" s="107" t="s">
        <v>221</v>
      </c>
      <c r="T19" s="104" t="s">
        <v>207</v>
      </c>
      <c r="U19" s="124" t="s">
        <v>222</v>
      </c>
      <c r="V19" s="104" t="s">
        <v>213</v>
      </c>
      <c r="W19" s="103" t="s">
        <v>214</v>
      </c>
      <c r="X19" s="103" t="s">
        <v>215</v>
      </c>
      <c r="Y19" s="127" t="s">
        <v>41</v>
      </c>
      <c r="Z19" s="120" t="s">
        <v>152</v>
      </c>
      <c r="AA19" s="134">
        <v>8.0000000000000002E-3</v>
      </c>
      <c r="AB19" s="103">
        <v>93</v>
      </c>
      <c r="AC19" s="25" t="s">
        <v>230</v>
      </c>
      <c r="AD19" s="25"/>
      <c r="AE19" s="139">
        <v>43675</v>
      </c>
      <c r="AF19" s="96" t="s">
        <v>212</v>
      </c>
    </row>
    <row r="20" spans="1:32" x14ac:dyDescent="0.25">
      <c r="A20" s="96">
        <v>20</v>
      </c>
      <c r="B20" s="96">
        <v>102</v>
      </c>
      <c r="C20" s="96" t="s">
        <v>90</v>
      </c>
      <c r="D20" s="96" t="s">
        <v>195</v>
      </c>
      <c r="E20" s="96">
        <v>19</v>
      </c>
      <c r="F20" s="96" t="s">
        <v>41</v>
      </c>
      <c r="G20" s="121" t="s">
        <v>233</v>
      </c>
      <c r="H20" s="121" t="s">
        <v>234</v>
      </c>
      <c r="I20" s="96" t="s">
        <v>235</v>
      </c>
      <c r="J20" s="97" t="s">
        <v>198</v>
      </c>
      <c r="K20" s="97" t="s">
        <v>236</v>
      </c>
      <c r="L20" s="97" t="s">
        <v>237</v>
      </c>
      <c r="M20" s="96" t="s">
        <v>41</v>
      </c>
      <c r="N20" s="144">
        <v>1.55</v>
      </c>
      <c r="O20" s="115" t="s">
        <v>238</v>
      </c>
      <c r="P20" s="115" t="s">
        <v>203</v>
      </c>
      <c r="Q20" s="96" t="s">
        <v>204</v>
      </c>
      <c r="R20" s="116" t="s">
        <v>239</v>
      </c>
      <c r="S20" s="127" t="s">
        <v>240</v>
      </c>
      <c r="T20" s="96" t="s">
        <v>207</v>
      </c>
      <c r="U20" s="116" t="s">
        <v>241</v>
      </c>
      <c r="V20" s="97" t="s">
        <v>223</v>
      </c>
      <c r="W20" s="96" t="s">
        <v>210</v>
      </c>
      <c r="X20" s="96" t="s">
        <v>211</v>
      </c>
      <c r="Y20" s="127" t="s">
        <v>20</v>
      </c>
      <c r="Z20" s="127" t="s">
        <v>242</v>
      </c>
      <c r="AA20" s="133">
        <v>2.5999999999999999E-2</v>
      </c>
      <c r="AB20" s="96">
        <v>1</v>
      </c>
      <c r="AC20" s="102" t="s">
        <v>243</v>
      </c>
      <c r="AD20" s="102"/>
      <c r="AE20" s="138">
        <v>43675</v>
      </c>
      <c r="AF20" s="96" t="s">
        <v>212</v>
      </c>
    </row>
    <row r="21" spans="1:32" x14ac:dyDescent="0.25">
      <c r="A21" s="96">
        <v>20</v>
      </c>
      <c r="B21" s="96">
        <v>102</v>
      </c>
      <c r="C21" s="96" t="s">
        <v>90</v>
      </c>
      <c r="D21" s="96" t="s">
        <v>195</v>
      </c>
      <c r="E21" s="96">
        <v>19</v>
      </c>
      <c r="F21" s="96" t="s">
        <v>41</v>
      </c>
      <c r="G21" s="121" t="s">
        <v>233</v>
      </c>
      <c r="H21" s="121" t="s">
        <v>234</v>
      </c>
      <c r="I21" s="96" t="s">
        <v>235</v>
      </c>
      <c r="J21" s="97" t="s">
        <v>198</v>
      </c>
      <c r="K21" s="97" t="s">
        <v>236</v>
      </c>
      <c r="L21" s="97" t="s">
        <v>237</v>
      </c>
      <c r="M21" s="96" t="s">
        <v>41</v>
      </c>
      <c r="N21" s="144">
        <v>1.55</v>
      </c>
      <c r="O21" s="115" t="s">
        <v>238</v>
      </c>
      <c r="P21" s="115" t="s">
        <v>203</v>
      </c>
      <c r="Q21" s="96" t="s">
        <v>204</v>
      </c>
      <c r="R21" s="116" t="s">
        <v>239</v>
      </c>
      <c r="S21" s="127" t="s">
        <v>240</v>
      </c>
      <c r="T21" s="96" t="s">
        <v>207</v>
      </c>
      <c r="U21" s="116" t="s">
        <v>241</v>
      </c>
      <c r="V21" s="97" t="s">
        <v>223</v>
      </c>
      <c r="W21" s="96" t="s">
        <v>214</v>
      </c>
      <c r="X21" s="96" t="s">
        <v>215</v>
      </c>
      <c r="Y21" s="120" t="s">
        <v>244</v>
      </c>
      <c r="Z21" s="127" t="s">
        <v>153</v>
      </c>
      <c r="AA21" s="133">
        <v>7.0000000000000001E-3</v>
      </c>
      <c r="AB21" s="96">
        <v>3</v>
      </c>
      <c r="AC21" s="102"/>
      <c r="AD21" s="102"/>
      <c r="AE21" s="138">
        <v>43675</v>
      </c>
      <c r="AF21" s="96" t="s">
        <v>212</v>
      </c>
    </row>
    <row r="22" spans="1:32" x14ac:dyDescent="0.25">
      <c r="A22" s="96">
        <v>20</v>
      </c>
      <c r="B22" s="96">
        <v>102</v>
      </c>
      <c r="C22" s="96" t="s">
        <v>90</v>
      </c>
      <c r="D22" s="96" t="s">
        <v>195</v>
      </c>
      <c r="E22" s="96">
        <v>19</v>
      </c>
      <c r="F22" s="96" t="s">
        <v>41</v>
      </c>
      <c r="G22" s="121" t="s">
        <v>233</v>
      </c>
      <c r="H22" s="121" t="s">
        <v>234</v>
      </c>
      <c r="I22" s="96" t="s">
        <v>235</v>
      </c>
      <c r="J22" s="97" t="s">
        <v>198</v>
      </c>
      <c r="K22" s="97" t="s">
        <v>236</v>
      </c>
      <c r="L22" s="97" t="s">
        <v>237</v>
      </c>
      <c r="M22" s="96" t="s">
        <v>41</v>
      </c>
      <c r="N22" s="144">
        <v>1.55</v>
      </c>
      <c r="O22" s="115" t="s">
        <v>238</v>
      </c>
      <c r="P22" s="115" t="s">
        <v>203</v>
      </c>
      <c r="Q22" s="96" t="s">
        <v>204</v>
      </c>
      <c r="R22" s="116" t="s">
        <v>239</v>
      </c>
      <c r="S22" s="127" t="s">
        <v>240</v>
      </c>
      <c r="T22" s="96" t="s">
        <v>207</v>
      </c>
      <c r="U22" s="116" t="s">
        <v>241</v>
      </c>
      <c r="V22" s="97" t="s">
        <v>223</v>
      </c>
      <c r="W22" s="96" t="s">
        <v>210</v>
      </c>
      <c r="X22" s="96" t="s">
        <v>245</v>
      </c>
      <c r="Y22" s="127" t="s">
        <v>58</v>
      </c>
      <c r="Z22" s="127" t="s">
        <v>59</v>
      </c>
      <c r="AA22" s="133">
        <v>5.0000000000000001E-3</v>
      </c>
      <c r="AB22" s="96">
        <v>2</v>
      </c>
      <c r="AC22" s="102" t="s">
        <v>216</v>
      </c>
      <c r="AD22" s="102"/>
      <c r="AE22" s="138">
        <v>43675</v>
      </c>
      <c r="AF22" s="96" t="s">
        <v>212</v>
      </c>
    </row>
    <row r="23" spans="1:32" x14ac:dyDescent="0.25">
      <c r="A23" s="96">
        <v>21</v>
      </c>
      <c r="B23" s="96">
        <v>103</v>
      </c>
      <c r="C23" s="96" t="s">
        <v>90</v>
      </c>
      <c r="D23" s="96" t="s">
        <v>246</v>
      </c>
      <c r="E23" s="96">
        <v>17</v>
      </c>
      <c r="F23" s="96" t="s">
        <v>41</v>
      </c>
      <c r="G23" s="121" t="s">
        <v>247</v>
      </c>
      <c r="H23" s="121" t="s">
        <v>248</v>
      </c>
      <c r="I23" s="96" t="s">
        <v>249</v>
      </c>
      <c r="J23" s="97" t="s">
        <v>198</v>
      </c>
      <c r="K23" s="97" t="s">
        <v>236</v>
      </c>
      <c r="L23" s="97" t="s">
        <v>237</v>
      </c>
      <c r="M23" s="96" t="s">
        <v>41</v>
      </c>
      <c r="N23" s="144">
        <v>0.05</v>
      </c>
      <c r="O23" s="115" t="s">
        <v>250</v>
      </c>
      <c r="P23" s="115" t="s">
        <v>251</v>
      </c>
      <c r="Q23" s="96" t="s">
        <v>252</v>
      </c>
      <c r="R23" s="116" t="s">
        <v>239</v>
      </c>
      <c r="S23" s="127" t="s">
        <v>253</v>
      </c>
      <c r="T23" s="96" t="s">
        <v>207</v>
      </c>
      <c r="U23" s="116" t="s">
        <v>241</v>
      </c>
      <c r="V23" s="104" t="s">
        <v>223</v>
      </c>
      <c r="W23" s="96" t="s">
        <v>210</v>
      </c>
      <c r="X23" s="96" t="s">
        <v>254</v>
      </c>
      <c r="Y23" s="127" t="s">
        <v>29</v>
      </c>
      <c r="Z23" s="127" t="s">
        <v>30</v>
      </c>
      <c r="AA23" s="133" t="s">
        <v>41</v>
      </c>
      <c r="AB23" s="96" t="s">
        <v>41</v>
      </c>
      <c r="AC23" s="102" t="s">
        <v>255</v>
      </c>
      <c r="AD23" s="102"/>
      <c r="AE23" s="138">
        <v>43675</v>
      </c>
      <c r="AF23" s="96" t="s">
        <v>212</v>
      </c>
    </row>
    <row r="24" spans="1:32" x14ac:dyDescent="0.25">
      <c r="A24" s="96">
        <v>22</v>
      </c>
      <c r="B24" s="96">
        <v>104</v>
      </c>
      <c r="C24" s="96" t="s">
        <v>90</v>
      </c>
      <c r="D24" s="96" t="s">
        <v>195</v>
      </c>
      <c r="E24" s="96">
        <v>19</v>
      </c>
      <c r="F24" s="96" t="s">
        <v>41</v>
      </c>
      <c r="G24" s="121" t="s">
        <v>256</v>
      </c>
      <c r="H24" s="121" t="s">
        <v>257</v>
      </c>
      <c r="I24" s="96" t="s">
        <v>258</v>
      </c>
      <c r="J24" s="97" t="s">
        <v>198</v>
      </c>
      <c r="K24" s="97" t="s">
        <v>236</v>
      </c>
      <c r="L24" s="97" t="s">
        <v>237</v>
      </c>
      <c r="M24" s="96" t="s">
        <v>41</v>
      </c>
      <c r="N24" s="144">
        <v>0.26</v>
      </c>
      <c r="O24" s="115" t="s">
        <v>238</v>
      </c>
      <c r="P24" s="115" t="s">
        <v>259</v>
      </c>
      <c r="Q24" s="96" t="s">
        <v>260</v>
      </c>
      <c r="R24" s="116" t="s">
        <v>261</v>
      </c>
      <c r="S24" s="127" t="s">
        <v>262</v>
      </c>
      <c r="T24" s="96" t="s">
        <v>207</v>
      </c>
      <c r="U24" s="116" t="s">
        <v>241</v>
      </c>
      <c r="V24" s="104" t="s">
        <v>223</v>
      </c>
      <c r="W24" s="96" t="s">
        <v>210</v>
      </c>
      <c r="X24" s="96" t="s">
        <v>254</v>
      </c>
      <c r="Y24" s="127" t="s">
        <v>29</v>
      </c>
      <c r="Z24" s="127" t="s">
        <v>30</v>
      </c>
      <c r="AA24" s="133" t="s">
        <v>41</v>
      </c>
      <c r="AB24" s="96" t="s">
        <v>41</v>
      </c>
      <c r="AC24" s="102" t="s">
        <v>255</v>
      </c>
      <c r="AD24" s="102"/>
      <c r="AE24" s="138">
        <v>43675</v>
      </c>
      <c r="AF24" s="96" t="s">
        <v>212</v>
      </c>
    </row>
    <row r="25" spans="1:32" x14ac:dyDescent="0.25">
      <c r="A25" s="96">
        <v>5</v>
      </c>
      <c r="B25" s="96">
        <v>50</v>
      </c>
      <c r="C25" s="96" t="s">
        <v>98</v>
      </c>
      <c r="D25" s="97" t="s">
        <v>263</v>
      </c>
      <c r="E25" s="97">
        <v>23</v>
      </c>
      <c r="F25" s="96" t="s">
        <v>41</v>
      </c>
      <c r="G25" s="98" t="s">
        <v>264</v>
      </c>
      <c r="H25" s="97" t="s">
        <v>265</v>
      </c>
      <c r="I25" s="97" t="s">
        <v>41</v>
      </c>
      <c r="J25" s="96" t="s">
        <v>198</v>
      </c>
      <c r="K25" s="96" t="s">
        <v>199</v>
      </c>
      <c r="L25" s="1" t="s">
        <v>200</v>
      </c>
      <c r="M25" s="96" t="s">
        <v>218</v>
      </c>
      <c r="N25" s="144">
        <v>19.309999999999999</v>
      </c>
      <c r="O25" s="96" t="s">
        <v>202</v>
      </c>
      <c r="P25" s="97" t="s">
        <v>266</v>
      </c>
      <c r="Q25" s="113" t="s">
        <v>41</v>
      </c>
      <c r="R25" s="99">
        <v>43289</v>
      </c>
      <c r="S25" s="100" t="s">
        <v>267</v>
      </c>
      <c r="T25" s="97" t="s">
        <v>207</v>
      </c>
      <c r="U25" s="101" t="s">
        <v>268</v>
      </c>
      <c r="V25" s="97" t="s">
        <v>223</v>
      </c>
      <c r="W25" s="96" t="s">
        <v>210</v>
      </c>
      <c r="X25" s="96" t="s">
        <v>224</v>
      </c>
      <c r="Y25" s="127" t="s">
        <v>41</v>
      </c>
      <c r="Z25" s="127" t="s">
        <v>150</v>
      </c>
      <c r="AA25" s="133">
        <v>7.0000000000000001E-3</v>
      </c>
      <c r="AB25" s="96">
        <v>2</v>
      </c>
      <c r="AC25" s="102"/>
      <c r="AD25" s="102"/>
      <c r="AE25" s="138">
        <v>43675</v>
      </c>
      <c r="AF25" s="96" t="s">
        <v>212</v>
      </c>
    </row>
    <row r="26" spans="1:32" x14ac:dyDescent="0.25">
      <c r="A26" s="96">
        <v>5</v>
      </c>
      <c r="B26" s="96">
        <v>50</v>
      </c>
      <c r="C26" s="96" t="s">
        <v>98</v>
      </c>
      <c r="D26" s="97" t="s">
        <v>263</v>
      </c>
      <c r="E26" s="97">
        <v>23</v>
      </c>
      <c r="F26" s="96" t="s">
        <v>41</v>
      </c>
      <c r="G26" s="98" t="s">
        <v>264</v>
      </c>
      <c r="H26" s="97" t="s">
        <v>265</v>
      </c>
      <c r="I26" s="97" t="s">
        <v>41</v>
      </c>
      <c r="J26" s="96" t="s">
        <v>198</v>
      </c>
      <c r="K26" s="96" t="s">
        <v>199</v>
      </c>
      <c r="L26" s="1" t="s">
        <v>200</v>
      </c>
      <c r="M26" s="96" t="s">
        <v>218</v>
      </c>
      <c r="N26" s="144">
        <v>19.309999999999999</v>
      </c>
      <c r="O26" s="96" t="s">
        <v>202</v>
      </c>
      <c r="P26" s="97" t="s">
        <v>266</v>
      </c>
      <c r="Q26" s="113" t="s">
        <v>41</v>
      </c>
      <c r="R26" s="99">
        <v>43289</v>
      </c>
      <c r="S26" s="100" t="s">
        <v>267</v>
      </c>
      <c r="T26" s="97" t="s">
        <v>207</v>
      </c>
      <c r="U26" s="101" t="s">
        <v>268</v>
      </c>
      <c r="V26" s="97" t="s">
        <v>213</v>
      </c>
      <c r="W26" s="96" t="s">
        <v>210</v>
      </c>
      <c r="X26" s="96" t="s">
        <v>224</v>
      </c>
      <c r="Y26" s="127" t="s">
        <v>41</v>
      </c>
      <c r="Z26" s="127" t="s">
        <v>150</v>
      </c>
      <c r="AA26" s="133">
        <v>3.0000000000000001E-3</v>
      </c>
      <c r="AB26" s="96">
        <v>9</v>
      </c>
      <c r="AC26" s="102"/>
      <c r="AD26" s="102"/>
      <c r="AE26" s="138">
        <v>43675</v>
      </c>
      <c r="AF26" s="96" t="s">
        <v>212</v>
      </c>
    </row>
    <row r="27" spans="1:32" x14ac:dyDescent="0.25">
      <c r="A27" s="96">
        <v>5</v>
      </c>
      <c r="B27" s="96">
        <v>50</v>
      </c>
      <c r="C27" s="96" t="s">
        <v>98</v>
      </c>
      <c r="D27" s="97" t="s">
        <v>263</v>
      </c>
      <c r="E27" s="97">
        <v>23</v>
      </c>
      <c r="F27" s="96" t="s">
        <v>41</v>
      </c>
      <c r="G27" s="98" t="s">
        <v>264</v>
      </c>
      <c r="H27" s="97" t="s">
        <v>265</v>
      </c>
      <c r="I27" s="97" t="s">
        <v>41</v>
      </c>
      <c r="J27" s="96" t="s">
        <v>198</v>
      </c>
      <c r="K27" s="96" t="s">
        <v>199</v>
      </c>
      <c r="L27" s="1" t="s">
        <v>200</v>
      </c>
      <c r="M27" s="96" t="s">
        <v>218</v>
      </c>
      <c r="N27" s="144">
        <v>19.309999999999999</v>
      </c>
      <c r="O27" s="96" t="s">
        <v>202</v>
      </c>
      <c r="P27" s="97" t="s">
        <v>266</v>
      </c>
      <c r="Q27" s="113" t="s">
        <v>41</v>
      </c>
      <c r="R27" s="99">
        <v>43289</v>
      </c>
      <c r="S27" s="100" t="s">
        <v>267</v>
      </c>
      <c r="T27" s="97" t="s">
        <v>207</v>
      </c>
      <c r="U27" s="101" t="s">
        <v>268</v>
      </c>
      <c r="V27" s="97" t="s">
        <v>226</v>
      </c>
      <c r="W27" s="96" t="s">
        <v>210</v>
      </c>
      <c r="X27" s="96" t="s">
        <v>211</v>
      </c>
      <c r="Y27" s="127" t="s">
        <v>33</v>
      </c>
      <c r="Z27" s="127" t="s">
        <v>34</v>
      </c>
      <c r="AA27" s="133" t="s">
        <v>41</v>
      </c>
      <c r="AB27" s="96">
        <v>1</v>
      </c>
      <c r="AC27" s="102"/>
      <c r="AD27" s="102"/>
      <c r="AE27" s="138">
        <v>43675</v>
      </c>
      <c r="AF27" s="96" t="s">
        <v>212</v>
      </c>
    </row>
    <row r="28" spans="1:32" x14ac:dyDescent="0.25">
      <c r="A28" s="96">
        <v>5</v>
      </c>
      <c r="B28" s="96">
        <v>50</v>
      </c>
      <c r="C28" s="96" t="s">
        <v>98</v>
      </c>
      <c r="D28" s="97" t="s">
        <v>263</v>
      </c>
      <c r="E28" s="97">
        <v>23</v>
      </c>
      <c r="F28" s="96" t="s">
        <v>41</v>
      </c>
      <c r="G28" s="98" t="s">
        <v>264</v>
      </c>
      <c r="H28" s="97" t="s">
        <v>265</v>
      </c>
      <c r="I28" s="97" t="s">
        <v>41</v>
      </c>
      <c r="J28" s="96" t="s">
        <v>198</v>
      </c>
      <c r="K28" s="96" t="s">
        <v>199</v>
      </c>
      <c r="L28" s="1" t="s">
        <v>200</v>
      </c>
      <c r="M28" s="96" t="s">
        <v>218</v>
      </c>
      <c r="N28" s="144">
        <v>19.309999999999999</v>
      </c>
      <c r="O28" s="96" t="s">
        <v>202</v>
      </c>
      <c r="P28" s="97" t="s">
        <v>266</v>
      </c>
      <c r="Q28" s="113" t="s">
        <v>41</v>
      </c>
      <c r="R28" s="99">
        <v>43289</v>
      </c>
      <c r="S28" s="100" t="s">
        <v>267</v>
      </c>
      <c r="T28" s="97" t="s">
        <v>207</v>
      </c>
      <c r="U28" s="101" t="s">
        <v>268</v>
      </c>
      <c r="V28" s="97" t="s">
        <v>226</v>
      </c>
      <c r="W28" s="96" t="s">
        <v>210</v>
      </c>
      <c r="X28" s="96" t="s">
        <v>211</v>
      </c>
      <c r="Y28" s="127" t="s">
        <v>29</v>
      </c>
      <c r="Z28" s="127" t="s">
        <v>29</v>
      </c>
      <c r="AA28" s="133" t="s">
        <v>41</v>
      </c>
      <c r="AB28" s="96">
        <v>1</v>
      </c>
      <c r="AC28" s="102"/>
      <c r="AD28" s="102"/>
      <c r="AE28" s="138">
        <v>43675</v>
      </c>
      <c r="AF28" s="96" t="s">
        <v>212</v>
      </c>
    </row>
    <row r="29" spans="1:32" x14ac:dyDescent="0.25">
      <c r="A29" s="96">
        <v>10</v>
      </c>
      <c r="B29" s="96">
        <v>3</v>
      </c>
      <c r="C29" s="96" t="s">
        <v>90</v>
      </c>
      <c r="D29" s="96" t="s">
        <v>195</v>
      </c>
      <c r="E29" s="97">
        <v>19</v>
      </c>
      <c r="F29" s="96">
        <v>1</v>
      </c>
      <c r="G29" s="98" t="s">
        <v>269</v>
      </c>
      <c r="H29" s="97" t="s">
        <v>270</v>
      </c>
      <c r="I29" s="97" t="s">
        <v>41</v>
      </c>
      <c r="J29" s="96" t="s">
        <v>271</v>
      </c>
      <c r="K29" s="96" t="s">
        <v>199</v>
      </c>
      <c r="L29" s="1" t="s">
        <v>200</v>
      </c>
      <c r="M29" s="96" t="s">
        <v>272</v>
      </c>
      <c r="N29" s="144">
        <v>24.48</v>
      </c>
      <c r="O29" s="96" t="s">
        <v>202</v>
      </c>
      <c r="P29" s="97" t="s">
        <v>273</v>
      </c>
      <c r="Q29" s="97" t="s">
        <v>274</v>
      </c>
      <c r="R29" s="99">
        <v>43289</v>
      </c>
      <c r="S29" s="100" t="s">
        <v>275</v>
      </c>
      <c r="T29" s="97" t="s">
        <v>207</v>
      </c>
      <c r="U29" s="101" t="s">
        <v>276</v>
      </c>
      <c r="V29" s="97" t="s">
        <v>213</v>
      </c>
      <c r="W29" s="96" t="s">
        <v>210</v>
      </c>
      <c r="X29" s="96" t="s">
        <v>224</v>
      </c>
      <c r="Y29" s="127" t="s">
        <v>41</v>
      </c>
      <c r="Z29" s="127" t="s">
        <v>150</v>
      </c>
      <c r="AA29" s="133">
        <v>2E-3</v>
      </c>
      <c r="AB29" s="96">
        <v>30</v>
      </c>
      <c r="AC29" s="102" t="s">
        <v>216</v>
      </c>
      <c r="AD29" s="102"/>
      <c r="AE29" s="138">
        <v>43675</v>
      </c>
      <c r="AF29" s="96" t="s">
        <v>212</v>
      </c>
    </row>
    <row r="30" spans="1:32" x14ac:dyDescent="0.25">
      <c r="A30" s="96">
        <v>10</v>
      </c>
      <c r="B30" s="96">
        <v>3</v>
      </c>
      <c r="C30" s="96" t="s">
        <v>90</v>
      </c>
      <c r="D30" s="96" t="s">
        <v>195</v>
      </c>
      <c r="E30" s="97">
        <v>19</v>
      </c>
      <c r="F30" s="96">
        <v>1</v>
      </c>
      <c r="G30" s="98" t="s">
        <v>269</v>
      </c>
      <c r="H30" s="97" t="s">
        <v>270</v>
      </c>
      <c r="I30" s="97" t="s">
        <v>41</v>
      </c>
      <c r="J30" s="96" t="s">
        <v>271</v>
      </c>
      <c r="K30" s="96" t="s">
        <v>199</v>
      </c>
      <c r="L30" s="1" t="s">
        <v>200</v>
      </c>
      <c r="M30" s="96" t="s">
        <v>272</v>
      </c>
      <c r="N30" s="144">
        <v>24.48</v>
      </c>
      <c r="O30" s="96" t="s">
        <v>202</v>
      </c>
      <c r="P30" s="97" t="s">
        <v>273</v>
      </c>
      <c r="Q30" s="97" t="s">
        <v>274</v>
      </c>
      <c r="R30" s="99">
        <v>43289</v>
      </c>
      <c r="S30" s="100" t="s">
        <v>275</v>
      </c>
      <c r="T30" s="97" t="s">
        <v>207</v>
      </c>
      <c r="U30" s="101" t="s">
        <v>276</v>
      </c>
      <c r="V30" s="97" t="s">
        <v>226</v>
      </c>
      <c r="W30" s="96" t="s">
        <v>277</v>
      </c>
      <c r="X30" s="96" t="s">
        <v>211</v>
      </c>
      <c r="Y30" s="127" t="s">
        <v>29</v>
      </c>
      <c r="Z30" s="127" t="s">
        <v>30</v>
      </c>
      <c r="AA30" s="133" t="s">
        <v>41</v>
      </c>
      <c r="AB30" s="96">
        <v>1</v>
      </c>
      <c r="AC30" s="102"/>
      <c r="AD30" s="102"/>
      <c r="AE30" s="138">
        <v>43675</v>
      </c>
      <c r="AF30" s="96" t="s">
        <v>212</v>
      </c>
    </row>
    <row r="31" spans="1:32" x14ac:dyDescent="0.25">
      <c r="A31" s="96">
        <v>10</v>
      </c>
      <c r="B31" s="96">
        <v>3</v>
      </c>
      <c r="C31" s="96" t="s">
        <v>90</v>
      </c>
      <c r="D31" s="96" t="s">
        <v>195</v>
      </c>
      <c r="E31" s="97">
        <v>19</v>
      </c>
      <c r="F31" s="96">
        <v>1</v>
      </c>
      <c r="G31" s="98" t="s">
        <v>269</v>
      </c>
      <c r="H31" s="97" t="s">
        <v>270</v>
      </c>
      <c r="I31" s="97" t="s">
        <v>41</v>
      </c>
      <c r="J31" s="96" t="s">
        <v>271</v>
      </c>
      <c r="K31" s="96" t="s">
        <v>199</v>
      </c>
      <c r="L31" s="1" t="s">
        <v>200</v>
      </c>
      <c r="M31" s="96" t="s">
        <v>272</v>
      </c>
      <c r="N31" s="144">
        <v>24.48</v>
      </c>
      <c r="O31" s="96" t="s">
        <v>202</v>
      </c>
      <c r="P31" s="97" t="s">
        <v>273</v>
      </c>
      <c r="Q31" s="97" t="s">
        <v>274</v>
      </c>
      <c r="R31" s="99">
        <v>43289</v>
      </c>
      <c r="S31" s="100" t="s">
        <v>275</v>
      </c>
      <c r="T31" s="97" t="s">
        <v>207</v>
      </c>
      <c r="U31" s="101" t="s">
        <v>276</v>
      </c>
      <c r="V31" s="97" t="s">
        <v>226</v>
      </c>
      <c r="W31" s="96" t="s">
        <v>210</v>
      </c>
      <c r="X31" s="96" t="s">
        <v>211</v>
      </c>
      <c r="Y31" s="127" t="s">
        <v>10</v>
      </c>
      <c r="Z31" s="127" t="s">
        <v>227</v>
      </c>
      <c r="AA31" s="133" t="s">
        <v>41</v>
      </c>
      <c r="AB31" s="96">
        <v>1</v>
      </c>
      <c r="AC31" s="102" t="s">
        <v>228</v>
      </c>
      <c r="AD31" s="102"/>
      <c r="AE31" s="138">
        <v>43675</v>
      </c>
      <c r="AF31" s="96" t="s">
        <v>212</v>
      </c>
    </row>
    <row r="32" spans="1:32" x14ac:dyDescent="0.25">
      <c r="A32" s="96">
        <v>10</v>
      </c>
      <c r="B32" s="96">
        <v>3</v>
      </c>
      <c r="C32" s="96" t="s">
        <v>90</v>
      </c>
      <c r="D32" s="96" t="s">
        <v>195</v>
      </c>
      <c r="E32" s="97">
        <v>19</v>
      </c>
      <c r="F32" s="96">
        <v>1</v>
      </c>
      <c r="G32" s="98" t="s">
        <v>269</v>
      </c>
      <c r="H32" s="97" t="s">
        <v>270</v>
      </c>
      <c r="I32" s="97" t="s">
        <v>41</v>
      </c>
      <c r="J32" s="96" t="s">
        <v>271</v>
      </c>
      <c r="K32" s="96" t="s">
        <v>199</v>
      </c>
      <c r="L32" s="1" t="s">
        <v>200</v>
      </c>
      <c r="M32" s="96" t="s">
        <v>272</v>
      </c>
      <c r="N32" s="144">
        <v>24.48</v>
      </c>
      <c r="O32" s="96" t="s">
        <v>202</v>
      </c>
      <c r="P32" s="97" t="s">
        <v>273</v>
      </c>
      <c r="Q32" s="97" t="s">
        <v>274</v>
      </c>
      <c r="R32" s="99">
        <v>43289</v>
      </c>
      <c r="S32" s="100" t="s">
        <v>275</v>
      </c>
      <c r="T32" s="97" t="s">
        <v>207</v>
      </c>
      <c r="U32" s="101" t="s">
        <v>276</v>
      </c>
      <c r="V32" s="97" t="s">
        <v>226</v>
      </c>
      <c r="W32" s="96" t="s">
        <v>210</v>
      </c>
      <c r="X32" s="96" t="s">
        <v>211</v>
      </c>
      <c r="Y32" s="127" t="s">
        <v>41</v>
      </c>
      <c r="Z32" s="127" t="s">
        <v>158</v>
      </c>
      <c r="AA32" s="133" t="s">
        <v>41</v>
      </c>
      <c r="AB32" s="96">
        <v>2</v>
      </c>
      <c r="AC32" s="102"/>
      <c r="AD32" s="102"/>
      <c r="AE32" s="138">
        <v>43675</v>
      </c>
      <c r="AF32" s="96" t="s">
        <v>212</v>
      </c>
    </row>
    <row r="33" spans="1:32" x14ac:dyDescent="0.25">
      <c r="A33" s="96">
        <v>10</v>
      </c>
      <c r="B33" s="96">
        <v>3</v>
      </c>
      <c r="C33" s="96" t="s">
        <v>90</v>
      </c>
      <c r="D33" s="96" t="s">
        <v>195</v>
      </c>
      <c r="E33" s="97">
        <v>19</v>
      </c>
      <c r="F33" s="96">
        <v>1</v>
      </c>
      <c r="G33" s="98" t="s">
        <v>269</v>
      </c>
      <c r="H33" s="97" t="s">
        <v>270</v>
      </c>
      <c r="I33" s="97" t="s">
        <v>41</v>
      </c>
      <c r="J33" s="96" t="s">
        <v>271</v>
      </c>
      <c r="K33" s="96" t="s">
        <v>199</v>
      </c>
      <c r="L33" s="1" t="s">
        <v>200</v>
      </c>
      <c r="M33" s="96" t="s">
        <v>272</v>
      </c>
      <c r="N33" s="144">
        <v>24.48</v>
      </c>
      <c r="O33" s="96" t="s">
        <v>202</v>
      </c>
      <c r="P33" s="97" t="s">
        <v>273</v>
      </c>
      <c r="Q33" s="97" t="s">
        <v>274</v>
      </c>
      <c r="R33" s="99">
        <v>43289</v>
      </c>
      <c r="S33" s="100" t="s">
        <v>275</v>
      </c>
      <c r="T33" s="97" t="s">
        <v>207</v>
      </c>
      <c r="U33" s="101" t="s">
        <v>276</v>
      </c>
      <c r="V33" s="97" t="s">
        <v>226</v>
      </c>
      <c r="W33" s="96" t="s">
        <v>210</v>
      </c>
      <c r="X33" s="96" t="s">
        <v>211</v>
      </c>
      <c r="Y33" s="127" t="s">
        <v>7</v>
      </c>
      <c r="Z33" s="127" t="s">
        <v>56</v>
      </c>
      <c r="AA33" s="133" t="s">
        <v>41</v>
      </c>
      <c r="AB33" s="96">
        <v>25</v>
      </c>
      <c r="AC33" s="102" t="s">
        <v>278</v>
      </c>
      <c r="AD33" s="102"/>
      <c r="AE33" s="138">
        <v>43675</v>
      </c>
      <c r="AF33" s="96" t="s">
        <v>212</v>
      </c>
    </row>
    <row r="34" spans="1:32" x14ac:dyDescent="0.25">
      <c r="A34" s="96">
        <v>10</v>
      </c>
      <c r="B34" s="96">
        <v>3</v>
      </c>
      <c r="C34" s="96" t="s">
        <v>90</v>
      </c>
      <c r="D34" s="96" t="s">
        <v>195</v>
      </c>
      <c r="E34" s="97">
        <v>19</v>
      </c>
      <c r="F34" s="96">
        <v>1</v>
      </c>
      <c r="G34" s="98" t="s">
        <v>269</v>
      </c>
      <c r="H34" s="97" t="s">
        <v>270</v>
      </c>
      <c r="I34" s="97" t="s">
        <v>41</v>
      </c>
      <c r="J34" s="96" t="s">
        <v>271</v>
      </c>
      <c r="K34" s="96" t="s">
        <v>199</v>
      </c>
      <c r="L34" s="1" t="s">
        <v>200</v>
      </c>
      <c r="M34" s="96" t="s">
        <v>272</v>
      </c>
      <c r="N34" s="144">
        <v>24.48</v>
      </c>
      <c r="O34" s="96" t="s">
        <v>202</v>
      </c>
      <c r="P34" s="97" t="s">
        <v>273</v>
      </c>
      <c r="Q34" s="97" t="s">
        <v>274</v>
      </c>
      <c r="R34" s="99">
        <v>43289</v>
      </c>
      <c r="S34" s="100" t="s">
        <v>275</v>
      </c>
      <c r="T34" s="97" t="s">
        <v>207</v>
      </c>
      <c r="U34" s="101" t="s">
        <v>276</v>
      </c>
      <c r="V34" s="97" t="s">
        <v>223</v>
      </c>
      <c r="W34" s="96" t="s">
        <v>214</v>
      </c>
      <c r="X34" s="96" t="s">
        <v>215</v>
      </c>
      <c r="Y34" s="127" t="s">
        <v>41</v>
      </c>
      <c r="Z34" s="127" t="s">
        <v>157</v>
      </c>
      <c r="AA34" s="133">
        <v>5.0000000000000001E-3</v>
      </c>
      <c r="AB34" s="96">
        <v>38</v>
      </c>
      <c r="AC34" s="102" t="s">
        <v>216</v>
      </c>
      <c r="AD34" s="102"/>
      <c r="AE34" s="138">
        <v>43675</v>
      </c>
      <c r="AF34" s="96" t="s">
        <v>212</v>
      </c>
    </row>
    <row r="35" spans="1:32" x14ac:dyDescent="0.25">
      <c r="A35" s="96">
        <v>10</v>
      </c>
      <c r="B35" s="96">
        <v>3</v>
      </c>
      <c r="C35" s="96" t="s">
        <v>90</v>
      </c>
      <c r="D35" s="96" t="s">
        <v>195</v>
      </c>
      <c r="E35" s="97">
        <v>19</v>
      </c>
      <c r="F35" s="96">
        <v>1</v>
      </c>
      <c r="G35" s="98" t="s">
        <v>269</v>
      </c>
      <c r="H35" s="97" t="s">
        <v>270</v>
      </c>
      <c r="I35" s="97" t="s">
        <v>41</v>
      </c>
      <c r="J35" s="96" t="s">
        <v>271</v>
      </c>
      <c r="K35" s="96" t="s">
        <v>199</v>
      </c>
      <c r="L35" s="1" t="s">
        <v>200</v>
      </c>
      <c r="M35" s="96" t="s">
        <v>272</v>
      </c>
      <c r="N35" s="144">
        <v>24.48</v>
      </c>
      <c r="O35" s="96" t="s">
        <v>202</v>
      </c>
      <c r="P35" s="97" t="s">
        <v>273</v>
      </c>
      <c r="Q35" s="97" t="s">
        <v>274</v>
      </c>
      <c r="R35" s="99">
        <v>43289</v>
      </c>
      <c r="S35" s="100" t="s">
        <v>275</v>
      </c>
      <c r="T35" s="97" t="s">
        <v>207</v>
      </c>
      <c r="U35" s="101" t="s">
        <v>276</v>
      </c>
      <c r="V35" s="97" t="s">
        <v>223</v>
      </c>
      <c r="W35" s="96" t="s">
        <v>279</v>
      </c>
      <c r="X35" s="96" t="s">
        <v>41</v>
      </c>
      <c r="Y35" s="127" t="s">
        <v>41</v>
      </c>
      <c r="Z35" s="127" t="s">
        <v>280</v>
      </c>
      <c r="AA35" s="133">
        <v>1E-3</v>
      </c>
      <c r="AB35" s="96">
        <v>1</v>
      </c>
      <c r="AC35" s="102" t="s">
        <v>216</v>
      </c>
      <c r="AD35" s="102"/>
      <c r="AE35" s="138">
        <v>43675</v>
      </c>
      <c r="AF35" s="96" t="s">
        <v>212</v>
      </c>
    </row>
    <row r="36" spans="1:32" x14ac:dyDescent="0.25">
      <c r="A36" s="96">
        <v>14</v>
      </c>
      <c r="B36" s="96">
        <v>66</v>
      </c>
      <c r="C36" s="96" t="s">
        <v>90</v>
      </c>
      <c r="D36" s="96" t="s">
        <v>195</v>
      </c>
      <c r="E36" s="97">
        <v>19</v>
      </c>
      <c r="F36" s="96">
        <v>1</v>
      </c>
      <c r="G36" s="98" t="s">
        <v>269</v>
      </c>
      <c r="H36" s="97" t="s">
        <v>270</v>
      </c>
      <c r="I36" s="97" t="s">
        <v>41</v>
      </c>
      <c r="J36" s="96" t="s">
        <v>281</v>
      </c>
      <c r="K36" s="96" t="s">
        <v>199</v>
      </c>
      <c r="L36" s="1" t="s">
        <v>200</v>
      </c>
      <c r="M36" s="96" t="s">
        <v>218</v>
      </c>
      <c r="N36" s="144">
        <v>20.27</v>
      </c>
      <c r="O36" s="96" t="s">
        <v>202</v>
      </c>
      <c r="P36" s="97" t="s">
        <v>273</v>
      </c>
      <c r="Q36" s="97" t="s">
        <v>274</v>
      </c>
      <c r="R36" s="99">
        <v>43289</v>
      </c>
      <c r="S36" s="100" t="s">
        <v>282</v>
      </c>
      <c r="T36" s="97" t="s">
        <v>207</v>
      </c>
      <c r="U36" s="101" t="s">
        <v>283</v>
      </c>
      <c r="V36" s="97" t="s">
        <v>223</v>
      </c>
      <c r="W36" s="96" t="s">
        <v>210</v>
      </c>
      <c r="X36" s="96" t="s">
        <v>224</v>
      </c>
      <c r="Y36" s="127" t="s">
        <v>41</v>
      </c>
      <c r="Z36" s="127" t="s">
        <v>150</v>
      </c>
      <c r="AA36" s="133">
        <v>2.8000000000000001E-2</v>
      </c>
      <c r="AB36" s="96">
        <v>5</v>
      </c>
      <c r="AC36" s="102" t="s">
        <v>216</v>
      </c>
      <c r="AD36" s="102"/>
      <c r="AE36" s="138">
        <v>43675</v>
      </c>
      <c r="AF36" s="96" t="s">
        <v>212</v>
      </c>
    </row>
    <row r="37" spans="1:32" x14ac:dyDescent="0.25">
      <c r="A37" s="96">
        <v>14</v>
      </c>
      <c r="B37" s="96">
        <v>66</v>
      </c>
      <c r="C37" s="96" t="s">
        <v>90</v>
      </c>
      <c r="D37" s="96" t="s">
        <v>195</v>
      </c>
      <c r="E37" s="97">
        <v>19</v>
      </c>
      <c r="F37" s="96">
        <v>1</v>
      </c>
      <c r="G37" s="98" t="s">
        <v>269</v>
      </c>
      <c r="H37" s="97" t="s">
        <v>270</v>
      </c>
      <c r="I37" s="97" t="s">
        <v>41</v>
      </c>
      <c r="J37" s="96" t="s">
        <v>281</v>
      </c>
      <c r="K37" s="96" t="s">
        <v>199</v>
      </c>
      <c r="L37" s="1" t="s">
        <v>200</v>
      </c>
      <c r="M37" s="96" t="s">
        <v>218</v>
      </c>
      <c r="N37" s="144">
        <v>20.27</v>
      </c>
      <c r="O37" s="96" t="s">
        <v>202</v>
      </c>
      <c r="P37" s="97" t="s">
        <v>273</v>
      </c>
      <c r="Q37" s="97" t="s">
        <v>274</v>
      </c>
      <c r="R37" s="99">
        <v>43289</v>
      </c>
      <c r="S37" s="100" t="s">
        <v>282</v>
      </c>
      <c r="T37" s="97" t="s">
        <v>207</v>
      </c>
      <c r="U37" s="101" t="s">
        <v>283</v>
      </c>
      <c r="V37" s="97" t="s">
        <v>213</v>
      </c>
      <c r="W37" s="96" t="s">
        <v>210</v>
      </c>
      <c r="X37" s="96" t="s">
        <v>224</v>
      </c>
      <c r="Y37" s="127" t="s">
        <v>41</v>
      </c>
      <c r="Z37" s="127" t="s">
        <v>150</v>
      </c>
      <c r="AA37" s="133">
        <v>1.0999999999999999E-2</v>
      </c>
      <c r="AB37" s="96">
        <v>66</v>
      </c>
      <c r="AC37" s="102" t="s">
        <v>216</v>
      </c>
      <c r="AD37" s="102"/>
      <c r="AE37" s="138">
        <v>43675</v>
      </c>
      <c r="AF37" s="96" t="s">
        <v>212</v>
      </c>
    </row>
    <row r="38" spans="1:32" x14ac:dyDescent="0.25">
      <c r="A38" s="96">
        <v>14</v>
      </c>
      <c r="B38" s="96">
        <v>66</v>
      </c>
      <c r="C38" s="96" t="s">
        <v>90</v>
      </c>
      <c r="D38" s="96" t="s">
        <v>195</v>
      </c>
      <c r="E38" s="97">
        <v>19</v>
      </c>
      <c r="F38" s="96">
        <v>1</v>
      </c>
      <c r="G38" s="98" t="s">
        <v>269</v>
      </c>
      <c r="H38" s="97" t="s">
        <v>270</v>
      </c>
      <c r="I38" s="97" t="s">
        <v>41</v>
      </c>
      <c r="J38" s="96" t="s">
        <v>281</v>
      </c>
      <c r="K38" s="96" t="s">
        <v>199</v>
      </c>
      <c r="L38" s="1" t="s">
        <v>200</v>
      </c>
      <c r="M38" s="96" t="s">
        <v>218</v>
      </c>
      <c r="N38" s="144">
        <v>20.27</v>
      </c>
      <c r="O38" s="96" t="s">
        <v>202</v>
      </c>
      <c r="P38" s="97" t="s">
        <v>273</v>
      </c>
      <c r="Q38" s="97" t="s">
        <v>274</v>
      </c>
      <c r="R38" s="99">
        <v>43289</v>
      </c>
      <c r="S38" s="100" t="s">
        <v>282</v>
      </c>
      <c r="T38" s="97" t="s">
        <v>207</v>
      </c>
      <c r="U38" s="101" t="s">
        <v>283</v>
      </c>
      <c r="V38" s="97" t="s">
        <v>226</v>
      </c>
      <c r="W38" s="96" t="s">
        <v>210</v>
      </c>
      <c r="X38" s="96" t="s">
        <v>211</v>
      </c>
      <c r="Y38" s="127" t="s">
        <v>33</v>
      </c>
      <c r="Z38" s="127" t="s">
        <v>37</v>
      </c>
      <c r="AA38" s="133" t="s">
        <v>41</v>
      </c>
      <c r="AB38" s="96">
        <v>2</v>
      </c>
      <c r="AC38" s="102"/>
      <c r="AD38" s="102"/>
      <c r="AE38" s="138">
        <v>43675</v>
      </c>
      <c r="AF38" s="96" t="s">
        <v>212</v>
      </c>
    </row>
    <row r="39" spans="1:32" x14ac:dyDescent="0.25">
      <c r="A39" s="96">
        <v>14</v>
      </c>
      <c r="B39" s="96">
        <v>66</v>
      </c>
      <c r="C39" s="96" t="s">
        <v>90</v>
      </c>
      <c r="D39" s="96" t="s">
        <v>195</v>
      </c>
      <c r="E39" s="97">
        <v>19</v>
      </c>
      <c r="F39" s="96">
        <v>1</v>
      </c>
      <c r="G39" s="98" t="s">
        <v>269</v>
      </c>
      <c r="H39" s="97" t="s">
        <v>270</v>
      </c>
      <c r="I39" s="97" t="s">
        <v>41</v>
      </c>
      <c r="J39" s="96" t="s">
        <v>281</v>
      </c>
      <c r="K39" s="96" t="s">
        <v>199</v>
      </c>
      <c r="L39" s="1" t="s">
        <v>200</v>
      </c>
      <c r="M39" s="96" t="s">
        <v>218</v>
      </c>
      <c r="N39" s="144">
        <v>20.27</v>
      </c>
      <c r="O39" s="96" t="s">
        <v>202</v>
      </c>
      <c r="P39" s="97" t="s">
        <v>273</v>
      </c>
      <c r="Q39" s="97" t="s">
        <v>274</v>
      </c>
      <c r="R39" s="99">
        <v>43289</v>
      </c>
      <c r="S39" s="100" t="s">
        <v>282</v>
      </c>
      <c r="T39" s="97" t="s">
        <v>207</v>
      </c>
      <c r="U39" s="101" t="s">
        <v>283</v>
      </c>
      <c r="V39" s="97" t="s">
        <v>226</v>
      </c>
      <c r="W39" s="96" t="s">
        <v>210</v>
      </c>
      <c r="X39" s="96" t="s">
        <v>211</v>
      </c>
      <c r="Y39" s="127" t="s">
        <v>29</v>
      </c>
      <c r="Z39" s="127" t="s">
        <v>30</v>
      </c>
      <c r="AA39" s="133" t="s">
        <v>41</v>
      </c>
      <c r="AB39" s="96">
        <v>2</v>
      </c>
      <c r="AC39" s="102"/>
      <c r="AD39" s="102"/>
      <c r="AE39" s="138">
        <v>43675</v>
      </c>
      <c r="AF39" s="96" t="s">
        <v>212</v>
      </c>
    </row>
    <row r="40" spans="1:32" x14ac:dyDescent="0.25">
      <c r="A40" s="103">
        <v>14</v>
      </c>
      <c r="B40" s="103">
        <v>66</v>
      </c>
      <c r="C40" s="103" t="s">
        <v>90</v>
      </c>
      <c r="D40" s="103" t="s">
        <v>195</v>
      </c>
      <c r="E40" s="104">
        <v>19</v>
      </c>
      <c r="F40" s="103">
        <v>1</v>
      </c>
      <c r="G40" s="105" t="s">
        <v>269</v>
      </c>
      <c r="H40" s="104" t="s">
        <v>270</v>
      </c>
      <c r="I40" s="104" t="s">
        <v>41</v>
      </c>
      <c r="J40" s="103" t="s">
        <v>281</v>
      </c>
      <c r="K40" s="103" t="s">
        <v>199</v>
      </c>
      <c r="L40" s="2" t="s">
        <v>200</v>
      </c>
      <c r="M40" s="103" t="s">
        <v>218</v>
      </c>
      <c r="N40" s="145">
        <v>20.27</v>
      </c>
      <c r="O40" s="103" t="s">
        <v>202</v>
      </c>
      <c r="P40" s="104" t="s">
        <v>273</v>
      </c>
      <c r="Q40" s="104" t="s">
        <v>274</v>
      </c>
      <c r="R40" s="106">
        <v>43289</v>
      </c>
      <c r="S40" s="107" t="s">
        <v>282</v>
      </c>
      <c r="T40" s="104" t="s">
        <v>207</v>
      </c>
      <c r="U40" s="126" t="s">
        <v>283</v>
      </c>
      <c r="V40" s="104" t="s">
        <v>226</v>
      </c>
      <c r="W40" s="103" t="s">
        <v>210</v>
      </c>
      <c r="X40" s="103" t="s">
        <v>211</v>
      </c>
      <c r="Y40" s="120" t="s">
        <v>43</v>
      </c>
      <c r="Z40" s="120" t="s">
        <v>44</v>
      </c>
      <c r="AA40" s="134" t="s">
        <v>41</v>
      </c>
      <c r="AB40" s="103">
        <v>1</v>
      </c>
      <c r="AC40" s="25"/>
      <c r="AD40" s="25"/>
      <c r="AE40" s="139">
        <v>43675</v>
      </c>
      <c r="AF40" s="96" t="s">
        <v>212</v>
      </c>
    </row>
    <row r="41" spans="1:32" x14ac:dyDescent="0.25">
      <c r="A41" s="103">
        <v>14</v>
      </c>
      <c r="B41" s="103">
        <v>66</v>
      </c>
      <c r="C41" s="103" t="s">
        <v>90</v>
      </c>
      <c r="D41" s="103" t="s">
        <v>195</v>
      </c>
      <c r="E41" s="104">
        <v>19</v>
      </c>
      <c r="F41" s="103">
        <v>1</v>
      </c>
      <c r="G41" s="105" t="s">
        <v>269</v>
      </c>
      <c r="H41" s="104" t="s">
        <v>270</v>
      </c>
      <c r="I41" s="104" t="s">
        <v>41</v>
      </c>
      <c r="J41" s="103" t="s">
        <v>281</v>
      </c>
      <c r="K41" s="103" t="s">
        <v>199</v>
      </c>
      <c r="L41" s="2" t="s">
        <v>200</v>
      </c>
      <c r="M41" s="103" t="s">
        <v>218</v>
      </c>
      <c r="N41" s="145">
        <v>20.27</v>
      </c>
      <c r="O41" s="103" t="s">
        <v>202</v>
      </c>
      <c r="P41" s="104" t="s">
        <v>273</v>
      </c>
      <c r="Q41" s="104" t="s">
        <v>274</v>
      </c>
      <c r="R41" s="106">
        <v>43289</v>
      </c>
      <c r="S41" s="107" t="s">
        <v>282</v>
      </c>
      <c r="T41" s="104" t="s">
        <v>207</v>
      </c>
      <c r="U41" s="126" t="s">
        <v>283</v>
      </c>
      <c r="V41" s="104" t="s">
        <v>226</v>
      </c>
      <c r="W41" s="103" t="s">
        <v>210</v>
      </c>
      <c r="X41" s="103" t="s">
        <v>211</v>
      </c>
      <c r="Y41" s="127" t="s">
        <v>10</v>
      </c>
      <c r="Z41" s="120" t="s">
        <v>227</v>
      </c>
      <c r="AA41" s="134" t="s">
        <v>41</v>
      </c>
      <c r="AB41" s="103">
        <v>1</v>
      </c>
      <c r="AC41" s="102" t="s">
        <v>228</v>
      </c>
      <c r="AD41" s="25"/>
      <c r="AE41" s="139">
        <v>43675</v>
      </c>
      <c r="AF41" s="96" t="s">
        <v>212</v>
      </c>
    </row>
    <row r="42" spans="1:32" x14ac:dyDescent="0.25">
      <c r="A42" s="103">
        <v>14</v>
      </c>
      <c r="B42" s="103">
        <v>66</v>
      </c>
      <c r="C42" s="103" t="s">
        <v>90</v>
      </c>
      <c r="D42" s="103" t="s">
        <v>195</v>
      </c>
      <c r="E42" s="104">
        <v>19</v>
      </c>
      <c r="F42" s="103">
        <v>1</v>
      </c>
      <c r="G42" s="105" t="s">
        <v>269</v>
      </c>
      <c r="H42" s="104" t="s">
        <v>270</v>
      </c>
      <c r="I42" s="104" t="s">
        <v>41</v>
      </c>
      <c r="J42" s="103" t="s">
        <v>281</v>
      </c>
      <c r="K42" s="103" t="s">
        <v>199</v>
      </c>
      <c r="L42" s="2" t="s">
        <v>200</v>
      </c>
      <c r="M42" s="103" t="s">
        <v>218</v>
      </c>
      <c r="N42" s="145">
        <v>20.27</v>
      </c>
      <c r="O42" s="103" t="s">
        <v>202</v>
      </c>
      <c r="P42" s="104" t="s">
        <v>273</v>
      </c>
      <c r="Q42" s="104" t="s">
        <v>274</v>
      </c>
      <c r="R42" s="106">
        <v>43289</v>
      </c>
      <c r="S42" s="107" t="s">
        <v>282</v>
      </c>
      <c r="T42" s="104" t="s">
        <v>207</v>
      </c>
      <c r="U42" s="126" t="s">
        <v>283</v>
      </c>
      <c r="V42" s="104" t="s">
        <v>226</v>
      </c>
      <c r="W42" s="103" t="s">
        <v>210</v>
      </c>
      <c r="X42" s="103" t="s">
        <v>211</v>
      </c>
      <c r="Y42" s="127" t="s">
        <v>41</v>
      </c>
      <c r="Z42" s="120" t="s">
        <v>229</v>
      </c>
      <c r="AA42" s="134" t="s">
        <v>41</v>
      </c>
      <c r="AB42" s="103">
        <v>4</v>
      </c>
      <c r="AC42" s="25"/>
      <c r="AD42" s="25"/>
      <c r="AE42" s="139">
        <v>43675</v>
      </c>
      <c r="AF42" s="96" t="s">
        <v>212</v>
      </c>
    </row>
    <row r="43" spans="1:32" x14ac:dyDescent="0.25">
      <c r="A43" s="96">
        <v>14</v>
      </c>
      <c r="B43" s="96">
        <v>66</v>
      </c>
      <c r="C43" s="96" t="s">
        <v>90</v>
      </c>
      <c r="D43" s="96" t="s">
        <v>195</v>
      </c>
      <c r="E43" s="97">
        <v>19</v>
      </c>
      <c r="F43" s="96">
        <v>1</v>
      </c>
      <c r="G43" s="98" t="s">
        <v>269</v>
      </c>
      <c r="H43" s="97" t="s">
        <v>270</v>
      </c>
      <c r="I43" s="97" t="s">
        <v>41</v>
      </c>
      <c r="J43" s="96" t="s">
        <v>281</v>
      </c>
      <c r="K43" s="96" t="s">
        <v>199</v>
      </c>
      <c r="L43" s="1" t="s">
        <v>200</v>
      </c>
      <c r="M43" s="96" t="s">
        <v>218</v>
      </c>
      <c r="N43" s="144">
        <v>20.27</v>
      </c>
      <c r="O43" s="96" t="s">
        <v>202</v>
      </c>
      <c r="P43" s="97" t="s">
        <v>273</v>
      </c>
      <c r="Q43" s="97" t="s">
        <v>274</v>
      </c>
      <c r="R43" s="99">
        <v>43289</v>
      </c>
      <c r="S43" s="100" t="s">
        <v>282</v>
      </c>
      <c r="T43" s="97" t="s">
        <v>207</v>
      </c>
      <c r="U43" s="101" t="s">
        <v>283</v>
      </c>
      <c r="V43" s="97" t="s">
        <v>226</v>
      </c>
      <c r="W43" s="96" t="s">
        <v>210</v>
      </c>
      <c r="X43" s="96" t="s">
        <v>211</v>
      </c>
      <c r="Y43" s="127" t="s">
        <v>7</v>
      </c>
      <c r="Z43" s="127" t="s">
        <v>56</v>
      </c>
      <c r="AA43" s="133" t="s">
        <v>41</v>
      </c>
      <c r="AB43" s="96">
        <v>5</v>
      </c>
      <c r="AC43" s="102"/>
      <c r="AD43" s="102"/>
      <c r="AE43" s="138">
        <v>43675</v>
      </c>
      <c r="AF43" s="96" t="s">
        <v>212</v>
      </c>
    </row>
    <row r="44" spans="1:32" x14ac:dyDescent="0.25">
      <c r="A44" s="96">
        <v>14</v>
      </c>
      <c r="B44" s="96">
        <v>66</v>
      </c>
      <c r="C44" s="96" t="s">
        <v>90</v>
      </c>
      <c r="D44" s="96" t="s">
        <v>195</v>
      </c>
      <c r="E44" s="97">
        <v>19</v>
      </c>
      <c r="F44" s="96">
        <v>1</v>
      </c>
      <c r="G44" s="98" t="s">
        <v>269</v>
      </c>
      <c r="H44" s="97" t="s">
        <v>270</v>
      </c>
      <c r="I44" s="97" t="s">
        <v>41</v>
      </c>
      <c r="J44" s="96" t="s">
        <v>281</v>
      </c>
      <c r="K44" s="96" t="s">
        <v>199</v>
      </c>
      <c r="L44" s="1" t="s">
        <v>200</v>
      </c>
      <c r="M44" s="96" t="s">
        <v>218</v>
      </c>
      <c r="N44" s="144">
        <v>20.27</v>
      </c>
      <c r="O44" s="96" t="s">
        <v>202</v>
      </c>
      <c r="P44" s="97" t="s">
        <v>273</v>
      </c>
      <c r="Q44" s="97" t="s">
        <v>274</v>
      </c>
      <c r="R44" s="99">
        <v>43289</v>
      </c>
      <c r="S44" s="100" t="s">
        <v>282</v>
      </c>
      <c r="T44" s="97" t="s">
        <v>207</v>
      </c>
      <c r="U44" s="101" t="s">
        <v>283</v>
      </c>
      <c r="V44" s="97" t="s">
        <v>223</v>
      </c>
      <c r="W44" s="96" t="s">
        <v>214</v>
      </c>
      <c r="X44" s="96" t="s">
        <v>231</v>
      </c>
      <c r="Y44" s="127" t="s">
        <v>232</v>
      </c>
      <c r="Z44" s="127" t="s">
        <v>156</v>
      </c>
      <c r="AA44" s="133">
        <v>3.3000000000000002E-2</v>
      </c>
      <c r="AB44" s="96">
        <v>1</v>
      </c>
      <c r="AC44" s="102" t="s">
        <v>216</v>
      </c>
      <c r="AD44" s="102"/>
      <c r="AE44" s="138">
        <v>43675</v>
      </c>
      <c r="AF44" s="96" t="s">
        <v>212</v>
      </c>
    </row>
    <row r="45" spans="1:32" x14ac:dyDescent="0.25">
      <c r="A45" s="96">
        <v>14</v>
      </c>
      <c r="B45" s="96">
        <v>66</v>
      </c>
      <c r="C45" s="96" t="s">
        <v>90</v>
      </c>
      <c r="D45" s="96" t="s">
        <v>195</v>
      </c>
      <c r="E45" s="97">
        <v>19</v>
      </c>
      <c r="F45" s="96">
        <v>1</v>
      </c>
      <c r="G45" s="98" t="s">
        <v>269</v>
      </c>
      <c r="H45" s="97" t="s">
        <v>270</v>
      </c>
      <c r="I45" s="97" t="s">
        <v>41</v>
      </c>
      <c r="J45" s="96" t="s">
        <v>281</v>
      </c>
      <c r="K45" s="96" t="s">
        <v>199</v>
      </c>
      <c r="L45" s="1" t="s">
        <v>200</v>
      </c>
      <c r="M45" s="96" t="s">
        <v>218</v>
      </c>
      <c r="N45" s="144">
        <v>20.27</v>
      </c>
      <c r="O45" s="96" t="s">
        <v>202</v>
      </c>
      <c r="P45" s="97" t="s">
        <v>273</v>
      </c>
      <c r="Q45" s="97" t="s">
        <v>274</v>
      </c>
      <c r="R45" s="99">
        <v>43289</v>
      </c>
      <c r="S45" s="100" t="s">
        <v>282</v>
      </c>
      <c r="T45" s="97" t="s">
        <v>207</v>
      </c>
      <c r="U45" s="101" t="s">
        <v>283</v>
      </c>
      <c r="V45" s="97" t="s">
        <v>223</v>
      </c>
      <c r="W45" s="103" t="s">
        <v>214</v>
      </c>
      <c r="X45" s="103" t="s">
        <v>215</v>
      </c>
      <c r="Y45" s="127" t="s">
        <v>244</v>
      </c>
      <c r="Z45" s="120" t="s">
        <v>284</v>
      </c>
      <c r="AA45" s="133">
        <v>2E-3</v>
      </c>
      <c r="AB45" s="96">
        <v>2</v>
      </c>
      <c r="AC45" s="102" t="s">
        <v>285</v>
      </c>
      <c r="AD45" s="102"/>
      <c r="AE45" s="138">
        <v>43675</v>
      </c>
      <c r="AF45" s="96" t="s">
        <v>212</v>
      </c>
    </row>
    <row r="46" spans="1:32" x14ac:dyDescent="0.25">
      <c r="A46" s="96">
        <v>14</v>
      </c>
      <c r="B46" s="96">
        <v>66</v>
      </c>
      <c r="C46" s="96" t="s">
        <v>90</v>
      </c>
      <c r="D46" s="96" t="s">
        <v>195</v>
      </c>
      <c r="E46" s="97">
        <v>19</v>
      </c>
      <c r="F46" s="96">
        <v>1</v>
      </c>
      <c r="G46" s="98" t="s">
        <v>269</v>
      </c>
      <c r="H46" s="97" t="s">
        <v>270</v>
      </c>
      <c r="I46" s="97" t="s">
        <v>41</v>
      </c>
      <c r="J46" s="96" t="s">
        <v>281</v>
      </c>
      <c r="K46" s="96" t="s">
        <v>199</v>
      </c>
      <c r="L46" s="1" t="s">
        <v>200</v>
      </c>
      <c r="M46" s="96" t="s">
        <v>218</v>
      </c>
      <c r="N46" s="144">
        <v>20.27</v>
      </c>
      <c r="O46" s="96" t="s">
        <v>202</v>
      </c>
      <c r="P46" s="97" t="s">
        <v>273</v>
      </c>
      <c r="Q46" s="97" t="s">
        <v>274</v>
      </c>
      <c r="R46" s="99">
        <v>43289</v>
      </c>
      <c r="S46" s="100" t="s">
        <v>282</v>
      </c>
      <c r="T46" s="97" t="s">
        <v>207</v>
      </c>
      <c r="U46" s="101" t="s">
        <v>283</v>
      </c>
      <c r="V46" s="97" t="s">
        <v>213</v>
      </c>
      <c r="W46" s="96" t="s">
        <v>214</v>
      </c>
      <c r="X46" s="96" t="s">
        <v>215</v>
      </c>
      <c r="Y46" s="127" t="s">
        <v>41</v>
      </c>
      <c r="Z46" s="120" t="s">
        <v>157</v>
      </c>
      <c r="AA46" s="133">
        <v>4.0000000000000001E-3</v>
      </c>
      <c r="AB46" s="96">
        <v>42</v>
      </c>
      <c r="AC46" s="25" t="s">
        <v>216</v>
      </c>
      <c r="AD46" s="102"/>
      <c r="AE46" s="138">
        <v>43675</v>
      </c>
      <c r="AF46" s="96" t="s">
        <v>212</v>
      </c>
    </row>
    <row r="47" spans="1:32" x14ac:dyDescent="0.25">
      <c r="A47" s="96">
        <v>47</v>
      </c>
      <c r="B47" s="96">
        <v>46</v>
      </c>
      <c r="C47" s="96" t="s">
        <v>98</v>
      </c>
      <c r="D47" s="97" t="s">
        <v>286</v>
      </c>
      <c r="E47" s="97">
        <v>24</v>
      </c>
      <c r="F47" s="96" t="s">
        <v>41</v>
      </c>
      <c r="G47" s="98" t="s">
        <v>287</v>
      </c>
      <c r="H47" s="97" t="s">
        <v>288</v>
      </c>
      <c r="I47" s="97" t="s">
        <v>41</v>
      </c>
      <c r="J47" s="96" t="s">
        <v>271</v>
      </c>
      <c r="K47" s="96" t="s">
        <v>199</v>
      </c>
      <c r="L47" s="1" t="s">
        <v>200</v>
      </c>
      <c r="M47" s="96" t="s">
        <v>218</v>
      </c>
      <c r="N47" s="144">
        <v>14.76</v>
      </c>
      <c r="O47" s="96" t="s">
        <v>238</v>
      </c>
      <c r="P47" s="97" t="s">
        <v>289</v>
      </c>
      <c r="Q47" s="97" t="s">
        <v>252</v>
      </c>
      <c r="R47" s="99">
        <v>43289</v>
      </c>
      <c r="S47" s="100" t="s">
        <v>290</v>
      </c>
      <c r="T47" s="97" t="s">
        <v>207</v>
      </c>
      <c r="U47" s="101" t="s">
        <v>268</v>
      </c>
      <c r="V47" s="104" t="s">
        <v>223</v>
      </c>
      <c r="W47" s="96" t="s">
        <v>210</v>
      </c>
      <c r="X47" s="96" t="s">
        <v>224</v>
      </c>
      <c r="Y47" s="127" t="s">
        <v>41</v>
      </c>
      <c r="Z47" s="127" t="s">
        <v>150</v>
      </c>
      <c r="AA47" s="133" t="s">
        <v>291</v>
      </c>
      <c r="AB47" s="96">
        <v>1</v>
      </c>
      <c r="AC47" s="102" t="s">
        <v>216</v>
      </c>
      <c r="AD47" s="102"/>
      <c r="AE47" s="138">
        <v>43679</v>
      </c>
      <c r="AF47" s="96" t="s">
        <v>292</v>
      </c>
    </row>
    <row r="48" spans="1:32" x14ac:dyDescent="0.25">
      <c r="A48" s="96">
        <v>47</v>
      </c>
      <c r="B48" s="96">
        <v>46</v>
      </c>
      <c r="C48" s="96" t="s">
        <v>98</v>
      </c>
      <c r="D48" s="97" t="s">
        <v>286</v>
      </c>
      <c r="E48" s="97">
        <v>24</v>
      </c>
      <c r="F48" s="96" t="s">
        <v>41</v>
      </c>
      <c r="G48" s="98" t="s">
        <v>287</v>
      </c>
      <c r="H48" s="97" t="s">
        <v>288</v>
      </c>
      <c r="I48" s="97" t="s">
        <v>41</v>
      </c>
      <c r="J48" s="96" t="s">
        <v>271</v>
      </c>
      <c r="K48" s="96" t="s">
        <v>199</v>
      </c>
      <c r="L48" s="1" t="s">
        <v>200</v>
      </c>
      <c r="M48" s="96" t="s">
        <v>218</v>
      </c>
      <c r="N48" s="144">
        <v>14.76</v>
      </c>
      <c r="O48" s="96" t="s">
        <v>238</v>
      </c>
      <c r="P48" s="97" t="s">
        <v>289</v>
      </c>
      <c r="Q48" s="97" t="s">
        <v>252</v>
      </c>
      <c r="R48" s="99">
        <v>43289</v>
      </c>
      <c r="S48" s="100" t="s">
        <v>290</v>
      </c>
      <c r="T48" s="97" t="s">
        <v>207</v>
      </c>
      <c r="U48" s="101" t="s">
        <v>268</v>
      </c>
      <c r="V48" s="104" t="s">
        <v>223</v>
      </c>
      <c r="W48" s="96" t="s">
        <v>214</v>
      </c>
      <c r="X48" s="96" t="s">
        <v>215</v>
      </c>
      <c r="Y48" s="127" t="s">
        <v>244</v>
      </c>
      <c r="Z48" s="127" t="s">
        <v>293</v>
      </c>
      <c r="AA48" s="133">
        <v>4.0000000000000001E-3</v>
      </c>
      <c r="AB48" s="96">
        <v>1</v>
      </c>
      <c r="AC48" s="102" t="s">
        <v>216</v>
      </c>
      <c r="AD48" s="102"/>
      <c r="AE48" s="138">
        <v>43679</v>
      </c>
      <c r="AF48" s="96" t="s">
        <v>292</v>
      </c>
    </row>
    <row r="49" spans="1:32" x14ac:dyDescent="0.25">
      <c r="A49" s="96">
        <v>47</v>
      </c>
      <c r="B49" s="96">
        <v>46</v>
      </c>
      <c r="C49" s="96" t="s">
        <v>98</v>
      </c>
      <c r="D49" s="97" t="s">
        <v>286</v>
      </c>
      <c r="E49" s="97">
        <v>24</v>
      </c>
      <c r="F49" s="96" t="s">
        <v>41</v>
      </c>
      <c r="G49" s="98" t="s">
        <v>287</v>
      </c>
      <c r="H49" s="97" t="s">
        <v>288</v>
      </c>
      <c r="I49" s="97" t="s">
        <v>41</v>
      </c>
      <c r="J49" s="96" t="s">
        <v>271</v>
      </c>
      <c r="K49" s="96" t="s">
        <v>199</v>
      </c>
      <c r="L49" s="1" t="s">
        <v>200</v>
      </c>
      <c r="M49" s="96" t="s">
        <v>218</v>
      </c>
      <c r="N49" s="144">
        <v>14.76</v>
      </c>
      <c r="O49" s="96" t="s">
        <v>238</v>
      </c>
      <c r="P49" s="97" t="s">
        <v>289</v>
      </c>
      <c r="Q49" s="97" t="s">
        <v>252</v>
      </c>
      <c r="R49" s="99">
        <v>43289</v>
      </c>
      <c r="S49" s="100" t="s">
        <v>290</v>
      </c>
      <c r="T49" s="97" t="s">
        <v>207</v>
      </c>
      <c r="U49" s="101" t="s">
        <v>268</v>
      </c>
      <c r="V49" s="96" t="s">
        <v>213</v>
      </c>
      <c r="W49" s="96" t="s">
        <v>210</v>
      </c>
      <c r="X49" s="96" t="s">
        <v>224</v>
      </c>
      <c r="Y49" s="127" t="s">
        <v>41</v>
      </c>
      <c r="Z49" s="127" t="s">
        <v>150</v>
      </c>
      <c r="AA49" s="133" t="s">
        <v>291</v>
      </c>
      <c r="AB49" s="96">
        <v>18</v>
      </c>
      <c r="AC49" s="102" t="s">
        <v>216</v>
      </c>
      <c r="AD49" s="102"/>
      <c r="AE49" s="138">
        <v>43679</v>
      </c>
      <c r="AF49" s="96" t="s">
        <v>292</v>
      </c>
    </row>
    <row r="50" spans="1:32" x14ac:dyDescent="0.25">
      <c r="A50" s="96">
        <v>47</v>
      </c>
      <c r="B50" s="96">
        <v>46</v>
      </c>
      <c r="C50" s="96" t="s">
        <v>98</v>
      </c>
      <c r="D50" s="97" t="s">
        <v>286</v>
      </c>
      <c r="E50" s="97">
        <v>24</v>
      </c>
      <c r="F50" s="96" t="s">
        <v>41</v>
      </c>
      <c r="G50" s="98" t="s">
        <v>287</v>
      </c>
      <c r="H50" s="97" t="s">
        <v>288</v>
      </c>
      <c r="I50" s="97" t="s">
        <v>41</v>
      </c>
      <c r="J50" s="96" t="s">
        <v>271</v>
      </c>
      <c r="K50" s="96" t="s">
        <v>199</v>
      </c>
      <c r="L50" s="1" t="s">
        <v>200</v>
      </c>
      <c r="M50" s="96" t="s">
        <v>218</v>
      </c>
      <c r="N50" s="144">
        <v>14.76</v>
      </c>
      <c r="O50" s="96" t="s">
        <v>238</v>
      </c>
      <c r="P50" s="97" t="s">
        <v>289</v>
      </c>
      <c r="Q50" s="97" t="s">
        <v>252</v>
      </c>
      <c r="R50" s="99">
        <v>43289</v>
      </c>
      <c r="S50" s="100" t="s">
        <v>290</v>
      </c>
      <c r="T50" s="97" t="s">
        <v>207</v>
      </c>
      <c r="U50" s="101" t="s">
        <v>268</v>
      </c>
      <c r="V50" s="96" t="s">
        <v>213</v>
      </c>
      <c r="W50" s="96" t="s">
        <v>210</v>
      </c>
      <c r="X50" s="96" t="s">
        <v>211</v>
      </c>
      <c r="Y50" s="127" t="s">
        <v>24</v>
      </c>
      <c r="Z50" s="127" t="s">
        <v>25</v>
      </c>
      <c r="AA50" s="133">
        <v>1E-3</v>
      </c>
      <c r="AB50" s="96">
        <v>1</v>
      </c>
      <c r="AC50" s="102" t="s">
        <v>294</v>
      </c>
      <c r="AD50" s="102"/>
      <c r="AE50" s="138">
        <v>43679</v>
      </c>
      <c r="AF50" s="96" t="s">
        <v>292</v>
      </c>
    </row>
    <row r="51" spans="1:32" x14ac:dyDescent="0.25">
      <c r="A51" s="96">
        <v>47</v>
      </c>
      <c r="B51" s="96">
        <v>46</v>
      </c>
      <c r="C51" s="96" t="s">
        <v>98</v>
      </c>
      <c r="D51" s="97" t="s">
        <v>286</v>
      </c>
      <c r="E51" s="97">
        <v>24</v>
      </c>
      <c r="F51" s="96" t="s">
        <v>41</v>
      </c>
      <c r="G51" s="98" t="s">
        <v>287</v>
      </c>
      <c r="H51" s="97" t="s">
        <v>288</v>
      </c>
      <c r="I51" s="97" t="s">
        <v>41</v>
      </c>
      <c r="J51" s="96" t="s">
        <v>271</v>
      </c>
      <c r="K51" s="96" t="s">
        <v>199</v>
      </c>
      <c r="L51" s="1" t="s">
        <v>200</v>
      </c>
      <c r="M51" s="96" t="s">
        <v>218</v>
      </c>
      <c r="N51" s="144">
        <v>14.76</v>
      </c>
      <c r="O51" s="96" t="s">
        <v>238</v>
      </c>
      <c r="P51" s="97" t="s">
        <v>289</v>
      </c>
      <c r="Q51" s="97" t="s">
        <v>252</v>
      </c>
      <c r="R51" s="99">
        <v>43289</v>
      </c>
      <c r="S51" s="100" t="s">
        <v>290</v>
      </c>
      <c r="T51" s="97" t="s">
        <v>207</v>
      </c>
      <c r="U51" s="101" t="s">
        <v>268</v>
      </c>
      <c r="V51" s="96" t="s">
        <v>213</v>
      </c>
      <c r="W51" s="96" t="s">
        <v>214</v>
      </c>
      <c r="X51" s="96" t="s">
        <v>215</v>
      </c>
      <c r="Y51" s="127" t="s">
        <v>41</v>
      </c>
      <c r="Z51" s="127" t="s">
        <v>158</v>
      </c>
      <c r="AA51" s="133">
        <v>6.0000000000000001E-3</v>
      </c>
      <c r="AB51" s="96">
        <v>37</v>
      </c>
      <c r="AC51" s="102" t="s">
        <v>230</v>
      </c>
      <c r="AD51" s="102"/>
      <c r="AE51" s="138">
        <v>43679</v>
      </c>
      <c r="AF51" s="96" t="s">
        <v>292</v>
      </c>
    </row>
    <row r="52" spans="1:32" x14ac:dyDescent="0.25">
      <c r="A52" s="96">
        <v>48</v>
      </c>
      <c r="B52" s="96">
        <v>63</v>
      </c>
      <c r="C52" s="96" t="s">
        <v>98</v>
      </c>
      <c r="D52" s="97" t="s">
        <v>286</v>
      </c>
      <c r="E52" s="97">
        <v>24</v>
      </c>
      <c r="F52" s="96" t="s">
        <v>41</v>
      </c>
      <c r="G52" s="98" t="s">
        <v>287</v>
      </c>
      <c r="H52" s="97" t="s">
        <v>288</v>
      </c>
      <c r="I52" s="97" t="s">
        <v>41</v>
      </c>
      <c r="J52" s="96" t="s">
        <v>281</v>
      </c>
      <c r="K52" s="96" t="s">
        <v>199</v>
      </c>
      <c r="L52" s="1" t="s">
        <v>200</v>
      </c>
      <c r="M52" s="96" t="s">
        <v>218</v>
      </c>
      <c r="N52" s="144">
        <v>5.67</v>
      </c>
      <c r="O52" s="96" t="s">
        <v>238</v>
      </c>
      <c r="P52" s="97" t="s">
        <v>289</v>
      </c>
      <c r="Q52" s="97" t="s">
        <v>252</v>
      </c>
      <c r="R52" s="99">
        <v>43289</v>
      </c>
      <c r="S52" s="100" t="s">
        <v>290</v>
      </c>
      <c r="T52" s="97" t="s">
        <v>207</v>
      </c>
      <c r="U52" s="101" t="s">
        <v>283</v>
      </c>
      <c r="V52" s="96" t="s">
        <v>213</v>
      </c>
      <c r="W52" s="96" t="s">
        <v>210</v>
      </c>
      <c r="X52" s="96" t="s">
        <v>224</v>
      </c>
      <c r="Y52" s="127" t="s">
        <v>41</v>
      </c>
      <c r="Z52" s="127" t="s">
        <v>150</v>
      </c>
      <c r="AA52" s="133" t="s">
        <v>291</v>
      </c>
      <c r="AB52" s="96">
        <v>7</v>
      </c>
      <c r="AC52" s="102" t="s">
        <v>216</v>
      </c>
      <c r="AD52" s="102"/>
      <c r="AE52" s="138">
        <v>43679</v>
      </c>
      <c r="AF52" s="96" t="s">
        <v>292</v>
      </c>
    </row>
    <row r="53" spans="1:32" x14ac:dyDescent="0.25">
      <c r="A53" s="96">
        <v>48</v>
      </c>
      <c r="B53" s="96">
        <v>63</v>
      </c>
      <c r="C53" s="96" t="s">
        <v>98</v>
      </c>
      <c r="D53" s="97" t="s">
        <v>286</v>
      </c>
      <c r="E53" s="97">
        <v>24</v>
      </c>
      <c r="F53" s="96" t="s">
        <v>41</v>
      </c>
      <c r="G53" s="98" t="s">
        <v>287</v>
      </c>
      <c r="H53" s="97" t="s">
        <v>288</v>
      </c>
      <c r="I53" s="97" t="s">
        <v>41</v>
      </c>
      <c r="J53" s="96" t="s">
        <v>281</v>
      </c>
      <c r="K53" s="96" t="s">
        <v>199</v>
      </c>
      <c r="L53" s="1" t="s">
        <v>200</v>
      </c>
      <c r="M53" s="96" t="s">
        <v>218</v>
      </c>
      <c r="N53" s="144">
        <v>5.67</v>
      </c>
      <c r="O53" s="96" t="s">
        <v>238</v>
      </c>
      <c r="P53" s="97" t="s">
        <v>289</v>
      </c>
      <c r="Q53" s="97" t="s">
        <v>252</v>
      </c>
      <c r="R53" s="99">
        <v>43289</v>
      </c>
      <c r="S53" s="100" t="s">
        <v>290</v>
      </c>
      <c r="T53" s="97" t="s">
        <v>207</v>
      </c>
      <c r="U53" s="101" t="s">
        <v>283</v>
      </c>
      <c r="V53" s="96" t="s">
        <v>213</v>
      </c>
      <c r="W53" s="96" t="s">
        <v>210</v>
      </c>
      <c r="X53" s="96" t="s">
        <v>211</v>
      </c>
      <c r="Y53" s="127" t="s">
        <v>14</v>
      </c>
      <c r="Z53" s="127" t="s">
        <v>15</v>
      </c>
      <c r="AA53" s="133" t="s">
        <v>291</v>
      </c>
      <c r="AB53" s="96">
        <v>1</v>
      </c>
      <c r="AC53" s="102"/>
      <c r="AD53" s="102"/>
      <c r="AE53" s="138">
        <v>43679</v>
      </c>
      <c r="AF53" s="96" t="s">
        <v>292</v>
      </c>
    </row>
    <row r="54" spans="1:32" s="109" customFormat="1" x14ac:dyDescent="0.25">
      <c r="A54" s="96">
        <v>48</v>
      </c>
      <c r="B54" s="96">
        <v>63</v>
      </c>
      <c r="C54" s="96" t="s">
        <v>98</v>
      </c>
      <c r="D54" s="97" t="s">
        <v>286</v>
      </c>
      <c r="E54" s="97">
        <v>24</v>
      </c>
      <c r="F54" s="96" t="s">
        <v>41</v>
      </c>
      <c r="G54" s="98" t="s">
        <v>287</v>
      </c>
      <c r="H54" s="97" t="s">
        <v>288</v>
      </c>
      <c r="I54" s="97" t="s">
        <v>41</v>
      </c>
      <c r="J54" s="96" t="s">
        <v>281</v>
      </c>
      <c r="K54" s="96" t="s">
        <v>199</v>
      </c>
      <c r="L54" s="1" t="s">
        <v>200</v>
      </c>
      <c r="M54" s="96" t="s">
        <v>218</v>
      </c>
      <c r="N54" s="144">
        <v>5.67</v>
      </c>
      <c r="O54" s="96" t="s">
        <v>238</v>
      </c>
      <c r="P54" s="97" t="s">
        <v>289</v>
      </c>
      <c r="Q54" s="97" t="s">
        <v>252</v>
      </c>
      <c r="R54" s="99">
        <v>43289</v>
      </c>
      <c r="S54" s="100" t="s">
        <v>290</v>
      </c>
      <c r="T54" s="97" t="s">
        <v>207</v>
      </c>
      <c r="U54" s="101" t="s">
        <v>283</v>
      </c>
      <c r="V54" s="96" t="s">
        <v>213</v>
      </c>
      <c r="W54" s="96" t="s">
        <v>214</v>
      </c>
      <c r="X54" s="96" t="s">
        <v>215</v>
      </c>
      <c r="Y54" s="127" t="s">
        <v>41</v>
      </c>
      <c r="Z54" s="127" t="s">
        <v>158</v>
      </c>
      <c r="AA54" s="133">
        <v>6.0000000000000001E-3</v>
      </c>
      <c r="AB54" s="96">
        <v>38</v>
      </c>
      <c r="AC54" s="102" t="s">
        <v>230</v>
      </c>
      <c r="AD54" s="102"/>
      <c r="AE54" s="138">
        <v>43679</v>
      </c>
      <c r="AF54" s="96" t="s">
        <v>292</v>
      </c>
    </row>
    <row r="55" spans="1:32" s="109" customFormat="1" x14ac:dyDescent="0.25">
      <c r="A55" s="103">
        <v>43</v>
      </c>
      <c r="B55" s="103">
        <v>35</v>
      </c>
      <c r="C55" s="103" t="s">
        <v>98</v>
      </c>
      <c r="D55" s="103" t="s">
        <v>286</v>
      </c>
      <c r="E55" s="104">
        <v>24</v>
      </c>
      <c r="F55" s="103" t="s">
        <v>41</v>
      </c>
      <c r="G55" s="105" t="s">
        <v>287</v>
      </c>
      <c r="H55" s="104" t="s">
        <v>295</v>
      </c>
      <c r="I55" s="104" t="s">
        <v>41</v>
      </c>
      <c r="J55" s="103" t="s">
        <v>296</v>
      </c>
      <c r="K55" s="103" t="s">
        <v>199</v>
      </c>
      <c r="L55" s="2" t="s">
        <v>200</v>
      </c>
      <c r="M55" s="103" t="s">
        <v>218</v>
      </c>
      <c r="N55" s="145">
        <v>8.91</v>
      </c>
      <c r="O55" s="103" t="s">
        <v>297</v>
      </c>
      <c r="P55" s="104" t="s">
        <v>298</v>
      </c>
      <c r="Q55" s="104" t="s">
        <v>252</v>
      </c>
      <c r="R55" s="106">
        <v>43320</v>
      </c>
      <c r="S55" s="107" t="s">
        <v>299</v>
      </c>
      <c r="T55" s="104" t="s">
        <v>207</v>
      </c>
      <c r="U55" s="126" t="s">
        <v>222</v>
      </c>
      <c r="V55" s="104" t="s">
        <v>213</v>
      </c>
      <c r="W55" s="103" t="s">
        <v>210</v>
      </c>
      <c r="X55" s="103" t="s">
        <v>224</v>
      </c>
      <c r="Y55" s="120" t="s">
        <v>41</v>
      </c>
      <c r="Z55" s="120" t="s">
        <v>150</v>
      </c>
      <c r="AA55" s="134">
        <v>2E-3</v>
      </c>
      <c r="AB55" s="103">
        <v>11</v>
      </c>
      <c r="AC55" s="25" t="s">
        <v>216</v>
      </c>
      <c r="AD55" s="25"/>
      <c r="AE55" s="139">
        <v>43677</v>
      </c>
      <c r="AF55" s="96" t="s">
        <v>212</v>
      </c>
    </row>
    <row r="56" spans="1:32" x14ac:dyDescent="0.25">
      <c r="A56" s="103">
        <v>43</v>
      </c>
      <c r="B56" s="103">
        <v>35</v>
      </c>
      <c r="C56" s="103" t="s">
        <v>98</v>
      </c>
      <c r="D56" s="103" t="s">
        <v>286</v>
      </c>
      <c r="E56" s="104">
        <v>24</v>
      </c>
      <c r="F56" s="103" t="s">
        <v>41</v>
      </c>
      <c r="G56" s="105" t="s">
        <v>287</v>
      </c>
      <c r="H56" s="104" t="s">
        <v>295</v>
      </c>
      <c r="I56" s="104" t="s">
        <v>41</v>
      </c>
      <c r="J56" s="103" t="s">
        <v>296</v>
      </c>
      <c r="K56" s="103" t="s">
        <v>199</v>
      </c>
      <c r="L56" s="2" t="s">
        <v>200</v>
      </c>
      <c r="M56" s="103" t="s">
        <v>218</v>
      </c>
      <c r="N56" s="145">
        <v>8.91</v>
      </c>
      <c r="O56" s="103" t="s">
        <v>297</v>
      </c>
      <c r="P56" s="104" t="s">
        <v>298</v>
      </c>
      <c r="Q56" s="104" t="s">
        <v>252</v>
      </c>
      <c r="R56" s="106">
        <v>43320</v>
      </c>
      <c r="S56" s="107" t="s">
        <v>299</v>
      </c>
      <c r="T56" s="104" t="s">
        <v>207</v>
      </c>
      <c r="U56" s="126" t="s">
        <v>222</v>
      </c>
      <c r="V56" s="104" t="s">
        <v>213</v>
      </c>
      <c r="W56" s="103" t="s">
        <v>210</v>
      </c>
      <c r="X56" s="103" t="s">
        <v>211</v>
      </c>
      <c r="Y56" s="120" t="s">
        <v>14</v>
      </c>
      <c r="Z56" s="127" t="s">
        <v>15</v>
      </c>
      <c r="AA56" s="134" t="s">
        <v>41</v>
      </c>
      <c r="AB56" s="103">
        <v>2</v>
      </c>
      <c r="AC56" s="25" t="s">
        <v>300</v>
      </c>
      <c r="AD56" s="25"/>
      <c r="AE56" s="139">
        <v>43677</v>
      </c>
      <c r="AF56" s="96" t="s">
        <v>212</v>
      </c>
    </row>
    <row r="57" spans="1:32" x14ac:dyDescent="0.25">
      <c r="A57" s="103">
        <v>43</v>
      </c>
      <c r="B57" s="103">
        <v>35</v>
      </c>
      <c r="C57" s="103" t="s">
        <v>98</v>
      </c>
      <c r="D57" s="103" t="s">
        <v>286</v>
      </c>
      <c r="E57" s="104">
        <v>24</v>
      </c>
      <c r="F57" s="103" t="s">
        <v>41</v>
      </c>
      <c r="G57" s="105" t="s">
        <v>287</v>
      </c>
      <c r="H57" s="104" t="s">
        <v>295</v>
      </c>
      <c r="I57" s="104" t="s">
        <v>41</v>
      </c>
      <c r="J57" s="103" t="s">
        <v>296</v>
      </c>
      <c r="K57" s="103" t="s">
        <v>199</v>
      </c>
      <c r="L57" s="2" t="s">
        <v>200</v>
      </c>
      <c r="M57" s="103" t="s">
        <v>218</v>
      </c>
      <c r="N57" s="145">
        <v>8.91</v>
      </c>
      <c r="O57" s="103" t="s">
        <v>297</v>
      </c>
      <c r="P57" s="104" t="s">
        <v>298</v>
      </c>
      <c r="Q57" s="104" t="s">
        <v>252</v>
      </c>
      <c r="R57" s="106">
        <v>43320</v>
      </c>
      <c r="S57" s="107" t="s">
        <v>299</v>
      </c>
      <c r="T57" s="104" t="s">
        <v>207</v>
      </c>
      <c r="U57" s="126" t="s">
        <v>222</v>
      </c>
      <c r="V57" s="104" t="s">
        <v>226</v>
      </c>
      <c r="W57" s="103" t="s">
        <v>210</v>
      </c>
      <c r="X57" s="103" t="s">
        <v>211</v>
      </c>
      <c r="Y57" s="120" t="s">
        <v>50</v>
      </c>
      <c r="Z57" s="127" t="s">
        <v>51</v>
      </c>
      <c r="AA57" s="134" t="s">
        <v>41</v>
      </c>
      <c r="AB57" s="103">
        <v>1</v>
      </c>
      <c r="AC57" s="25"/>
      <c r="AD57" s="25"/>
      <c r="AE57" s="139">
        <v>43677</v>
      </c>
      <c r="AF57" s="96" t="s">
        <v>212</v>
      </c>
    </row>
    <row r="58" spans="1:32" x14ac:dyDescent="0.25">
      <c r="A58" s="103">
        <v>43</v>
      </c>
      <c r="B58" s="103">
        <v>35</v>
      </c>
      <c r="C58" s="103" t="s">
        <v>98</v>
      </c>
      <c r="D58" s="103" t="s">
        <v>286</v>
      </c>
      <c r="E58" s="104">
        <v>24</v>
      </c>
      <c r="F58" s="103" t="s">
        <v>41</v>
      </c>
      <c r="G58" s="105" t="s">
        <v>287</v>
      </c>
      <c r="H58" s="104" t="s">
        <v>295</v>
      </c>
      <c r="I58" s="104" t="s">
        <v>41</v>
      </c>
      <c r="J58" s="103" t="s">
        <v>296</v>
      </c>
      <c r="K58" s="103" t="s">
        <v>199</v>
      </c>
      <c r="L58" s="2" t="s">
        <v>200</v>
      </c>
      <c r="M58" s="103" t="s">
        <v>218</v>
      </c>
      <c r="N58" s="145">
        <v>8.91</v>
      </c>
      <c r="O58" s="103" t="s">
        <v>297</v>
      </c>
      <c r="P58" s="104" t="s">
        <v>298</v>
      </c>
      <c r="Q58" s="104" t="s">
        <v>252</v>
      </c>
      <c r="R58" s="106">
        <v>43320</v>
      </c>
      <c r="S58" s="107" t="s">
        <v>299</v>
      </c>
      <c r="T58" s="104" t="s">
        <v>207</v>
      </c>
      <c r="U58" s="126" t="s">
        <v>222</v>
      </c>
      <c r="V58" s="104" t="s">
        <v>226</v>
      </c>
      <c r="W58" s="103" t="s">
        <v>277</v>
      </c>
      <c r="X58" s="103" t="s">
        <v>211</v>
      </c>
      <c r="Y58" s="120" t="s">
        <v>29</v>
      </c>
      <c r="Z58" s="120" t="s">
        <v>30</v>
      </c>
      <c r="AA58" s="134" t="s">
        <v>41</v>
      </c>
      <c r="AB58" s="103">
        <v>2</v>
      </c>
      <c r="AC58" s="25"/>
      <c r="AD58" s="25"/>
      <c r="AE58" s="139">
        <v>43677</v>
      </c>
      <c r="AF58" s="96" t="s">
        <v>212</v>
      </c>
    </row>
    <row r="59" spans="1:32" x14ac:dyDescent="0.25">
      <c r="A59" s="103">
        <v>43</v>
      </c>
      <c r="B59" s="103">
        <v>35</v>
      </c>
      <c r="C59" s="103" t="s">
        <v>98</v>
      </c>
      <c r="D59" s="103" t="s">
        <v>286</v>
      </c>
      <c r="E59" s="104">
        <v>24</v>
      </c>
      <c r="F59" s="103" t="s">
        <v>41</v>
      </c>
      <c r="G59" s="105" t="s">
        <v>287</v>
      </c>
      <c r="H59" s="104" t="s">
        <v>295</v>
      </c>
      <c r="I59" s="104" t="s">
        <v>41</v>
      </c>
      <c r="J59" s="103" t="s">
        <v>296</v>
      </c>
      <c r="K59" s="103" t="s">
        <v>199</v>
      </c>
      <c r="L59" s="2" t="s">
        <v>200</v>
      </c>
      <c r="M59" s="103" t="s">
        <v>218</v>
      </c>
      <c r="N59" s="145">
        <v>8.91</v>
      </c>
      <c r="O59" s="103" t="s">
        <v>297</v>
      </c>
      <c r="P59" s="104" t="s">
        <v>298</v>
      </c>
      <c r="Q59" s="104" t="s">
        <v>252</v>
      </c>
      <c r="R59" s="106">
        <v>43320</v>
      </c>
      <c r="S59" s="107" t="s">
        <v>299</v>
      </c>
      <c r="T59" s="104" t="s">
        <v>207</v>
      </c>
      <c r="U59" s="126" t="s">
        <v>222</v>
      </c>
      <c r="V59" s="104" t="s">
        <v>226</v>
      </c>
      <c r="W59" s="103" t="s">
        <v>210</v>
      </c>
      <c r="X59" s="103" t="s">
        <v>211</v>
      </c>
      <c r="Y59" s="120" t="s">
        <v>7</v>
      </c>
      <c r="Z59" s="127" t="s">
        <v>56</v>
      </c>
      <c r="AA59" s="134" t="s">
        <v>41</v>
      </c>
      <c r="AB59" s="103">
        <v>6</v>
      </c>
      <c r="AC59" s="25"/>
      <c r="AD59" s="25"/>
      <c r="AE59" s="139">
        <v>43677</v>
      </c>
      <c r="AF59" s="96" t="s">
        <v>212</v>
      </c>
    </row>
    <row r="60" spans="1:32" x14ac:dyDescent="0.25">
      <c r="A60" s="103">
        <v>43</v>
      </c>
      <c r="B60" s="103">
        <v>35</v>
      </c>
      <c r="C60" s="103" t="s">
        <v>98</v>
      </c>
      <c r="D60" s="103" t="s">
        <v>286</v>
      </c>
      <c r="E60" s="104">
        <v>24</v>
      </c>
      <c r="F60" s="103" t="s">
        <v>41</v>
      </c>
      <c r="G60" s="105" t="s">
        <v>287</v>
      </c>
      <c r="H60" s="104" t="s">
        <v>295</v>
      </c>
      <c r="I60" s="104" t="s">
        <v>41</v>
      </c>
      <c r="J60" s="103" t="s">
        <v>296</v>
      </c>
      <c r="K60" s="103" t="s">
        <v>199</v>
      </c>
      <c r="L60" s="2" t="s">
        <v>200</v>
      </c>
      <c r="M60" s="103" t="s">
        <v>218</v>
      </c>
      <c r="N60" s="145">
        <v>8.91</v>
      </c>
      <c r="O60" s="103" t="s">
        <v>297</v>
      </c>
      <c r="P60" s="104" t="s">
        <v>298</v>
      </c>
      <c r="Q60" s="104" t="s">
        <v>252</v>
      </c>
      <c r="R60" s="106">
        <v>43320</v>
      </c>
      <c r="S60" s="107" t="s">
        <v>299</v>
      </c>
      <c r="T60" s="104" t="s">
        <v>207</v>
      </c>
      <c r="U60" s="126" t="s">
        <v>222</v>
      </c>
      <c r="V60" s="104" t="s">
        <v>226</v>
      </c>
      <c r="W60" s="103" t="s">
        <v>210</v>
      </c>
      <c r="X60" s="103" t="s">
        <v>211</v>
      </c>
      <c r="Y60" s="120" t="s">
        <v>14</v>
      </c>
      <c r="Z60" s="127" t="s">
        <v>15</v>
      </c>
      <c r="AA60" s="134" t="s">
        <v>41</v>
      </c>
      <c r="AB60" s="103">
        <v>1</v>
      </c>
      <c r="AC60" s="25" t="s">
        <v>301</v>
      </c>
      <c r="AD60" s="25" t="s">
        <v>302</v>
      </c>
      <c r="AE60" s="139">
        <v>43677</v>
      </c>
      <c r="AF60" s="96" t="s">
        <v>212</v>
      </c>
    </row>
    <row r="61" spans="1:32" x14ac:dyDescent="0.25">
      <c r="A61" s="103">
        <v>43</v>
      </c>
      <c r="B61" s="103">
        <v>35</v>
      </c>
      <c r="C61" s="103" t="s">
        <v>98</v>
      </c>
      <c r="D61" s="103" t="s">
        <v>286</v>
      </c>
      <c r="E61" s="104">
        <v>24</v>
      </c>
      <c r="F61" s="103" t="s">
        <v>41</v>
      </c>
      <c r="G61" s="105" t="s">
        <v>287</v>
      </c>
      <c r="H61" s="104" t="s">
        <v>295</v>
      </c>
      <c r="I61" s="104" t="s">
        <v>41</v>
      </c>
      <c r="J61" s="103" t="s">
        <v>296</v>
      </c>
      <c r="K61" s="103" t="s">
        <v>199</v>
      </c>
      <c r="L61" s="2" t="s">
        <v>200</v>
      </c>
      <c r="M61" s="103" t="s">
        <v>218</v>
      </c>
      <c r="N61" s="145">
        <v>8.91</v>
      </c>
      <c r="O61" s="103" t="s">
        <v>297</v>
      </c>
      <c r="P61" s="104" t="s">
        <v>298</v>
      </c>
      <c r="Q61" s="104" t="s">
        <v>252</v>
      </c>
      <c r="R61" s="106">
        <v>43320</v>
      </c>
      <c r="S61" s="107" t="s">
        <v>299</v>
      </c>
      <c r="T61" s="104" t="s">
        <v>207</v>
      </c>
      <c r="U61" s="126" t="s">
        <v>222</v>
      </c>
      <c r="V61" s="104" t="s">
        <v>226</v>
      </c>
      <c r="W61" s="103" t="s">
        <v>210</v>
      </c>
      <c r="X61" s="103" t="s">
        <v>211</v>
      </c>
      <c r="Y61" s="120" t="s">
        <v>41</v>
      </c>
      <c r="Z61" s="120" t="s">
        <v>158</v>
      </c>
      <c r="AA61" s="134" t="s">
        <v>41</v>
      </c>
      <c r="AB61" s="103">
        <v>8</v>
      </c>
      <c r="AC61" s="25"/>
      <c r="AD61" s="25"/>
      <c r="AE61" s="139">
        <v>43677</v>
      </c>
      <c r="AF61" s="96" t="s">
        <v>212</v>
      </c>
    </row>
    <row r="62" spans="1:32" x14ac:dyDescent="0.25">
      <c r="A62" s="103">
        <v>43</v>
      </c>
      <c r="B62" s="103">
        <v>35</v>
      </c>
      <c r="C62" s="103" t="s">
        <v>98</v>
      </c>
      <c r="D62" s="103" t="s">
        <v>286</v>
      </c>
      <c r="E62" s="104">
        <v>24</v>
      </c>
      <c r="F62" s="103" t="s">
        <v>41</v>
      </c>
      <c r="G62" s="105" t="s">
        <v>287</v>
      </c>
      <c r="H62" s="104" t="s">
        <v>295</v>
      </c>
      <c r="I62" s="104" t="s">
        <v>41</v>
      </c>
      <c r="J62" s="103" t="s">
        <v>296</v>
      </c>
      <c r="K62" s="103" t="s">
        <v>199</v>
      </c>
      <c r="L62" s="2" t="s">
        <v>200</v>
      </c>
      <c r="M62" s="103" t="s">
        <v>218</v>
      </c>
      <c r="N62" s="145">
        <v>8.91</v>
      </c>
      <c r="O62" s="103" t="s">
        <v>297</v>
      </c>
      <c r="P62" s="104" t="s">
        <v>298</v>
      </c>
      <c r="Q62" s="104" t="s">
        <v>252</v>
      </c>
      <c r="R62" s="106">
        <v>43320</v>
      </c>
      <c r="S62" s="107" t="s">
        <v>299</v>
      </c>
      <c r="T62" s="104" t="s">
        <v>207</v>
      </c>
      <c r="U62" s="126" t="s">
        <v>222</v>
      </c>
      <c r="V62" s="104" t="s">
        <v>226</v>
      </c>
      <c r="W62" s="103" t="s">
        <v>210</v>
      </c>
      <c r="X62" s="103" t="s">
        <v>211</v>
      </c>
      <c r="Y62" s="120" t="s">
        <v>38</v>
      </c>
      <c r="Z62" s="127" t="s">
        <v>39</v>
      </c>
      <c r="AA62" s="134" t="s">
        <v>41</v>
      </c>
      <c r="AB62" s="103">
        <v>1</v>
      </c>
      <c r="AC62" s="25"/>
      <c r="AD62" s="25"/>
      <c r="AE62" s="139">
        <v>43677</v>
      </c>
      <c r="AF62" s="96" t="s">
        <v>212</v>
      </c>
    </row>
    <row r="63" spans="1:32" x14ac:dyDescent="0.25">
      <c r="A63" s="103">
        <v>43</v>
      </c>
      <c r="B63" s="103">
        <v>35</v>
      </c>
      <c r="C63" s="103" t="s">
        <v>98</v>
      </c>
      <c r="D63" s="103" t="s">
        <v>286</v>
      </c>
      <c r="E63" s="104">
        <v>24</v>
      </c>
      <c r="F63" s="103" t="s">
        <v>41</v>
      </c>
      <c r="G63" s="105" t="s">
        <v>287</v>
      </c>
      <c r="H63" s="104" t="s">
        <v>295</v>
      </c>
      <c r="I63" s="104" t="s">
        <v>41</v>
      </c>
      <c r="J63" s="103" t="s">
        <v>296</v>
      </c>
      <c r="K63" s="103" t="s">
        <v>199</v>
      </c>
      <c r="L63" s="2" t="s">
        <v>200</v>
      </c>
      <c r="M63" s="103" t="s">
        <v>218</v>
      </c>
      <c r="N63" s="145">
        <v>8.91</v>
      </c>
      <c r="O63" s="103" t="s">
        <v>297</v>
      </c>
      <c r="P63" s="104" t="s">
        <v>298</v>
      </c>
      <c r="Q63" s="104" t="s">
        <v>252</v>
      </c>
      <c r="R63" s="106">
        <v>43320</v>
      </c>
      <c r="S63" s="107" t="s">
        <v>299</v>
      </c>
      <c r="T63" s="104" t="s">
        <v>207</v>
      </c>
      <c r="U63" s="126" t="s">
        <v>222</v>
      </c>
      <c r="V63" s="104" t="s">
        <v>226</v>
      </c>
      <c r="W63" s="103" t="s">
        <v>210</v>
      </c>
      <c r="X63" s="103" t="s">
        <v>211</v>
      </c>
      <c r="Y63" s="120" t="s">
        <v>33</v>
      </c>
      <c r="Z63" s="120" t="s">
        <v>37</v>
      </c>
      <c r="AA63" s="134" t="s">
        <v>41</v>
      </c>
      <c r="AB63" s="103">
        <v>1</v>
      </c>
      <c r="AC63" s="102" t="s">
        <v>303</v>
      </c>
      <c r="AD63" s="25"/>
      <c r="AE63" s="139">
        <v>43677</v>
      </c>
      <c r="AF63" s="96" t="s">
        <v>212</v>
      </c>
    </row>
    <row r="64" spans="1:32" x14ac:dyDescent="0.25">
      <c r="A64" s="103">
        <v>43</v>
      </c>
      <c r="B64" s="103">
        <v>35</v>
      </c>
      <c r="C64" s="103" t="s">
        <v>98</v>
      </c>
      <c r="D64" s="103" t="s">
        <v>286</v>
      </c>
      <c r="E64" s="104">
        <v>24</v>
      </c>
      <c r="F64" s="103" t="s">
        <v>41</v>
      </c>
      <c r="G64" s="105" t="s">
        <v>287</v>
      </c>
      <c r="H64" s="104" t="s">
        <v>295</v>
      </c>
      <c r="I64" s="104" t="s">
        <v>41</v>
      </c>
      <c r="J64" s="103" t="s">
        <v>296</v>
      </c>
      <c r="K64" s="103" t="s">
        <v>199</v>
      </c>
      <c r="L64" s="2" t="s">
        <v>200</v>
      </c>
      <c r="M64" s="103" t="s">
        <v>218</v>
      </c>
      <c r="N64" s="145">
        <v>8.91</v>
      </c>
      <c r="O64" s="103" t="s">
        <v>297</v>
      </c>
      <c r="P64" s="104" t="s">
        <v>298</v>
      </c>
      <c r="Q64" s="104" t="s">
        <v>252</v>
      </c>
      <c r="R64" s="106">
        <v>43320</v>
      </c>
      <c r="S64" s="107" t="s">
        <v>299</v>
      </c>
      <c r="T64" s="104" t="s">
        <v>207</v>
      </c>
      <c r="U64" s="126" t="s">
        <v>222</v>
      </c>
      <c r="V64" s="104" t="s">
        <v>223</v>
      </c>
      <c r="W64" s="103" t="s">
        <v>214</v>
      </c>
      <c r="X64" s="103" t="s">
        <v>215</v>
      </c>
      <c r="Y64" s="120" t="s">
        <v>244</v>
      </c>
      <c r="Z64" s="127" t="s">
        <v>293</v>
      </c>
      <c r="AA64" s="134" t="s">
        <v>291</v>
      </c>
      <c r="AB64" s="103">
        <v>1</v>
      </c>
      <c r="AC64" s="25" t="s">
        <v>230</v>
      </c>
      <c r="AD64" s="25"/>
      <c r="AE64" s="139">
        <v>43677</v>
      </c>
      <c r="AF64" s="96" t="s">
        <v>212</v>
      </c>
    </row>
    <row r="65" spans="1:32" x14ac:dyDescent="0.25">
      <c r="A65" s="103">
        <v>43</v>
      </c>
      <c r="B65" s="103">
        <v>35</v>
      </c>
      <c r="C65" s="103" t="s">
        <v>98</v>
      </c>
      <c r="D65" s="103" t="s">
        <v>286</v>
      </c>
      <c r="E65" s="104">
        <v>24</v>
      </c>
      <c r="F65" s="103" t="s">
        <v>41</v>
      </c>
      <c r="G65" s="105" t="s">
        <v>287</v>
      </c>
      <c r="H65" s="104" t="s">
        <v>295</v>
      </c>
      <c r="I65" s="104" t="s">
        <v>41</v>
      </c>
      <c r="J65" s="103" t="s">
        <v>296</v>
      </c>
      <c r="K65" s="103" t="s">
        <v>199</v>
      </c>
      <c r="L65" s="2" t="s">
        <v>200</v>
      </c>
      <c r="M65" s="103" t="s">
        <v>218</v>
      </c>
      <c r="N65" s="145">
        <v>8.91</v>
      </c>
      <c r="O65" s="103" t="s">
        <v>297</v>
      </c>
      <c r="P65" s="104" t="s">
        <v>298</v>
      </c>
      <c r="Q65" s="104" t="s">
        <v>252</v>
      </c>
      <c r="R65" s="106">
        <v>43320</v>
      </c>
      <c r="S65" s="107" t="s">
        <v>299</v>
      </c>
      <c r="T65" s="104" t="s">
        <v>207</v>
      </c>
      <c r="U65" s="126" t="s">
        <v>222</v>
      </c>
      <c r="V65" s="104" t="s">
        <v>213</v>
      </c>
      <c r="W65" s="103" t="s">
        <v>214</v>
      </c>
      <c r="X65" s="103" t="s">
        <v>215</v>
      </c>
      <c r="Y65" s="120" t="s">
        <v>41</v>
      </c>
      <c r="Z65" s="120" t="s">
        <v>157</v>
      </c>
      <c r="AA65" s="134">
        <v>3.0000000000000001E-3</v>
      </c>
      <c r="AB65" s="103">
        <v>24</v>
      </c>
      <c r="AC65" s="25" t="s">
        <v>230</v>
      </c>
      <c r="AD65" s="25"/>
      <c r="AE65" s="139">
        <v>43677</v>
      </c>
      <c r="AF65" s="96" t="s">
        <v>212</v>
      </c>
    </row>
    <row r="66" spans="1:32" x14ac:dyDescent="0.25">
      <c r="A66" s="3">
        <v>13</v>
      </c>
      <c r="B66" s="3">
        <v>59</v>
      </c>
      <c r="C66" s="3" t="s">
        <v>90</v>
      </c>
      <c r="D66" s="3" t="s">
        <v>195</v>
      </c>
      <c r="E66" s="4">
        <v>19</v>
      </c>
      <c r="F66" s="3">
        <v>1</v>
      </c>
      <c r="G66" s="17" t="s">
        <v>304</v>
      </c>
      <c r="H66" s="4" t="s">
        <v>305</v>
      </c>
      <c r="I66" s="4" t="s">
        <v>41</v>
      </c>
      <c r="J66" s="3" t="s">
        <v>271</v>
      </c>
      <c r="K66" s="3" t="s">
        <v>199</v>
      </c>
      <c r="L66" s="3" t="s">
        <v>200</v>
      </c>
      <c r="M66" s="3" t="s">
        <v>218</v>
      </c>
      <c r="N66" s="146">
        <v>10.44</v>
      </c>
      <c r="O66" s="3" t="s">
        <v>202</v>
      </c>
      <c r="P66" s="4" t="s">
        <v>306</v>
      </c>
      <c r="Q66" s="4" t="s">
        <v>307</v>
      </c>
      <c r="R66" s="18">
        <v>43320</v>
      </c>
      <c r="S66" s="19" t="s">
        <v>308</v>
      </c>
      <c r="T66" s="4" t="s">
        <v>207</v>
      </c>
      <c r="U66" s="20" t="s">
        <v>268</v>
      </c>
      <c r="V66" s="4" t="s">
        <v>223</v>
      </c>
      <c r="W66" s="3" t="s">
        <v>210</v>
      </c>
      <c r="X66" s="3" t="s">
        <v>224</v>
      </c>
      <c r="Y66" s="127" t="s">
        <v>41</v>
      </c>
      <c r="Z66" s="129" t="s">
        <v>150</v>
      </c>
      <c r="AA66" s="135">
        <v>3.0000000000000001E-3</v>
      </c>
      <c r="AB66" s="3">
        <v>2</v>
      </c>
      <c r="AC66" s="21" t="s">
        <v>216</v>
      </c>
      <c r="AD66" s="21"/>
      <c r="AE66" s="140">
        <v>43675</v>
      </c>
      <c r="AF66" s="96" t="s">
        <v>212</v>
      </c>
    </row>
    <row r="67" spans="1:32" x14ac:dyDescent="0.25">
      <c r="A67" s="6">
        <v>13</v>
      </c>
      <c r="B67" s="6">
        <v>59</v>
      </c>
      <c r="C67" s="6" t="s">
        <v>90</v>
      </c>
      <c r="D67" s="6" t="s">
        <v>195</v>
      </c>
      <c r="E67" s="7">
        <v>19</v>
      </c>
      <c r="F67" s="6">
        <v>1</v>
      </c>
      <c r="G67" s="8" t="s">
        <v>304</v>
      </c>
      <c r="H67" s="7" t="s">
        <v>305</v>
      </c>
      <c r="I67" s="7" t="s">
        <v>41</v>
      </c>
      <c r="J67" s="6" t="s">
        <v>271</v>
      </c>
      <c r="K67" s="6" t="s">
        <v>199</v>
      </c>
      <c r="L67" s="6" t="s">
        <v>200</v>
      </c>
      <c r="M67" s="6" t="s">
        <v>218</v>
      </c>
      <c r="N67" s="149">
        <v>10.44</v>
      </c>
      <c r="O67" s="6" t="s">
        <v>202</v>
      </c>
      <c r="P67" s="7" t="s">
        <v>306</v>
      </c>
      <c r="Q67" s="7" t="s">
        <v>307</v>
      </c>
      <c r="R67" s="9">
        <v>43320</v>
      </c>
      <c r="S67" s="10" t="s">
        <v>308</v>
      </c>
      <c r="T67" s="7" t="s">
        <v>207</v>
      </c>
      <c r="U67" s="11" t="s">
        <v>268</v>
      </c>
      <c r="V67" s="7" t="s">
        <v>213</v>
      </c>
      <c r="W67" s="6" t="s">
        <v>210</v>
      </c>
      <c r="X67" s="6" t="s">
        <v>224</v>
      </c>
      <c r="Y67" s="127" t="s">
        <v>41</v>
      </c>
      <c r="Z67" s="130" t="s">
        <v>150</v>
      </c>
      <c r="AA67" s="136">
        <v>2E-3</v>
      </c>
      <c r="AB67" s="6">
        <v>8</v>
      </c>
      <c r="AC67" s="5" t="s">
        <v>216</v>
      </c>
      <c r="AD67" s="5"/>
      <c r="AE67" s="141">
        <v>43675</v>
      </c>
      <c r="AF67" s="96" t="s">
        <v>212</v>
      </c>
    </row>
    <row r="68" spans="1:32" x14ac:dyDescent="0.25">
      <c r="A68" s="6">
        <v>13</v>
      </c>
      <c r="B68" s="6">
        <v>59</v>
      </c>
      <c r="C68" s="6" t="s">
        <v>90</v>
      </c>
      <c r="D68" s="6" t="s">
        <v>195</v>
      </c>
      <c r="E68" s="7">
        <v>19</v>
      </c>
      <c r="F68" s="6">
        <v>1</v>
      </c>
      <c r="G68" s="8" t="s">
        <v>304</v>
      </c>
      <c r="H68" s="7" t="s">
        <v>305</v>
      </c>
      <c r="I68" s="7" t="s">
        <v>41</v>
      </c>
      <c r="J68" s="6" t="s">
        <v>271</v>
      </c>
      <c r="K68" s="6" t="s">
        <v>199</v>
      </c>
      <c r="L68" s="6" t="s">
        <v>200</v>
      </c>
      <c r="M68" s="6" t="s">
        <v>218</v>
      </c>
      <c r="N68" s="149">
        <v>10.44</v>
      </c>
      <c r="O68" s="6" t="s">
        <v>202</v>
      </c>
      <c r="P68" s="7" t="s">
        <v>306</v>
      </c>
      <c r="Q68" s="7" t="s">
        <v>307</v>
      </c>
      <c r="R68" s="9">
        <v>43320</v>
      </c>
      <c r="S68" s="10" t="s">
        <v>308</v>
      </c>
      <c r="T68" s="7" t="s">
        <v>207</v>
      </c>
      <c r="U68" s="11" t="s">
        <v>268</v>
      </c>
      <c r="V68" s="7" t="s">
        <v>226</v>
      </c>
      <c r="W68" s="6" t="s">
        <v>210</v>
      </c>
      <c r="X68" s="6" t="s">
        <v>211</v>
      </c>
      <c r="Y68" s="127" t="s">
        <v>33</v>
      </c>
      <c r="Z68" s="127" t="s">
        <v>34</v>
      </c>
      <c r="AA68" s="136" t="s">
        <v>41</v>
      </c>
      <c r="AB68" s="6">
        <v>2</v>
      </c>
      <c r="AC68" s="5" t="s">
        <v>37</v>
      </c>
      <c r="AD68" s="5"/>
      <c r="AE68" s="141">
        <v>43675</v>
      </c>
      <c r="AF68" s="96" t="s">
        <v>212</v>
      </c>
    </row>
    <row r="69" spans="1:32" x14ac:dyDescent="0.25">
      <c r="A69" s="6">
        <v>13</v>
      </c>
      <c r="B69" s="6">
        <v>59</v>
      </c>
      <c r="C69" s="6" t="s">
        <v>90</v>
      </c>
      <c r="D69" s="6" t="s">
        <v>195</v>
      </c>
      <c r="E69" s="7">
        <v>19</v>
      </c>
      <c r="F69" s="6">
        <v>1</v>
      </c>
      <c r="G69" s="8" t="s">
        <v>304</v>
      </c>
      <c r="H69" s="7" t="s">
        <v>305</v>
      </c>
      <c r="I69" s="7" t="s">
        <v>41</v>
      </c>
      <c r="J69" s="6" t="s">
        <v>271</v>
      </c>
      <c r="K69" s="6" t="s">
        <v>199</v>
      </c>
      <c r="L69" s="6" t="s">
        <v>200</v>
      </c>
      <c r="M69" s="6" t="s">
        <v>218</v>
      </c>
      <c r="N69" s="149">
        <v>10.44</v>
      </c>
      <c r="O69" s="6" t="s">
        <v>202</v>
      </c>
      <c r="P69" s="7" t="s">
        <v>306</v>
      </c>
      <c r="Q69" s="7" t="s">
        <v>307</v>
      </c>
      <c r="R69" s="9">
        <v>43320</v>
      </c>
      <c r="S69" s="10" t="s">
        <v>308</v>
      </c>
      <c r="T69" s="7" t="s">
        <v>207</v>
      </c>
      <c r="U69" s="11" t="s">
        <v>268</v>
      </c>
      <c r="V69" s="7" t="s">
        <v>226</v>
      </c>
      <c r="W69" s="6" t="s">
        <v>210</v>
      </c>
      <c r="X69" s="6" t="s">
        <v>211</v>
      </c>
      <c r="Y69" s="127" t="s">
        <v>10</v>
      </c>
      <c r="Z69" s="130" t="s">
        <v>8</v>
      </c>
      <c r="AA69" s="136" t="s">
        <v>41</v>
      </c>
      <c r="AB69" s="6">
        <v>1</v>
      </c>
      <c r="AC69" s="102" t="s">
        <v>309</v>
      </c>
      <c r="AD69" s="5"/>
      <c r="AE69" s="141">
        <v>43675</v>
      </c>
      <c r="AF69" s="96" t="s">
        <v>212</v>
      </c>
    </row>
    <row r="70" spans="1:32" x14ac:dyDescent="0.25">
      <c r="A70" s="6">
        <v>13</v>
      </c>
      <c r="B70" s="6">
        <v>59</v>
      </c>
      <c r="C70" s="6" t="s">
        <v>90</v>
      </c>
      <c r="D70" s="6" t="s">
        <v>195</v>
      </c>
      <c r="E70" s="7">
        <v>19</v>
      </c>
      <c r="F70" s="6">
        <v>1</v>
      </c>
      <c r="G70" s="8" t="s">
        <v>304</v>
      </c>
      <c r="H70" s="7" t="s">
        <v>305</v>
      </c>
      <c r="I70" s="7" t="s">
        <v>41</v>
      </c>
      <c r="J70" s="6" t="s">
        <v>271</v>
      </c>
      <c r="K70" s="6" t="s">
        <v>199</v>
      </c>
      <c r="L70" s="6" t="s">
        <v>200</v>
      </c>
      <c r="M70" s="6" t="s">
        <v>218</v>
      </c>
      <c r="N70" s="149">
        <v>10.44</v>
      </c>
      <c r="O70" s="6" t="s">
        <v>202</v>
      </c>
      <c r="P70" s="7" t="s">
        <v>306</v>
      </c>
      <c r="Q70" s="7" t="s">
        <v>307</v>
      </c>
      <c r="R70" s="9">
        <v>43320</v>
      </c>
      <c r="S70" s="10" t="s">
        <v>308</v>
      </c>
      <c r="T70" s="7" t="s">
        <v>207</v>
      </c>
      <c r="U70" s="11" t="s">
        <v>268</v>
      </c>
      <c r="V70" s="7" t="s">
        <v>226</v>
      </c>
      <c r="W70" s="6" t="s">
        <v>210</v>
      </c>
      <c r="X70" s="6" t="s">
        <v>211</v>
      </c>
      <c r="Y70" s="130" t="s">
        <v>46</v>
      </c>
      <c r="Z70" s="130" t="s">
        <v>47</v>
      </c>
      <c r="AA70" s="136" t="s">
        <v>41</v>
      </c>
      <c r="AB70" s="6">
        <v>1</v>
      </c>
      <c r="AC70" s="5"/>
      <c r="AD70" s="5"/>
      <c r="AE70" s="141">
        <v>43675</v>
      </c>
      <c r="AF70" s="96" t="s">
        <v>212</v>
      </c>
    </row>
    <row r="71" spans="1:32" s="109" customFormat="1" x14ac:dyDescent="0.25">
      <c r="A71" s="6">
        <v>13</v>
      </c>
      <c r="B71" s="6">
        <v>59</v>
      </c>
      <c r="C71" s="6" t="s">
        <v>90</v>
      </c>
      <c r="D71" s="6" t="s">
        <v>195</v>
      </c>
      <c r="E71" s="7">
        <v>19</v>
      </c>
      <c r="F71" s="6">
        <v>1</v>
      </c>
      <c r="G71" s="8" t="s">
        <v>304</v>
      </c>
      <c r="H71" s="7" t="s">
        <v>305</v>
      </c>
      <c r="I71" s="7" t="s">
        <v>41</v>
      </c>
      <c r="J71" s="6" t="s">
        <v>271</v>
      </c>
      <c r="K71" s="6" t="s">
        <v>199</v>
      </c>
      <c r="L71" s="6" t="s">
        <v>200</v>
      </c>
      <c r="M71" s="6" t="s">
        <v>218</v>
      </c>
      <c r="N71" s="149">
        <v>10.44</v>
      </c>
      <c r="O71" s="6" t="s">
        <v>202</v>
      </c>
      <c r="P71" s="7" t="s">
        <v>306</v>
      </c>
      <c r="Q71" s="7" t="s">
        <v>307</v>
      </c>
      <c r="R71" s="9">
        <v>43320</v>
      </c>
      <c r="S71" s="10" t="s">
        <v>308</v>
      </c>
      <c r="T71" s="7" t="s">
        <v>207</v>
      </c>
      <c r="U71" s="11" t="s">
        <v>268</v>
      </c>
      <c r="V71" s="7" t="s">
        <v>226</v>
      </c>
      <c r="W71" s="6" t="s">
        <v>210</v>
      </c>
      <c r="X71" s="6" t="s">
        <v>211</v>
      </c>
      <c r="Y71" s="127" t="s">
        <v>7</v>
      </c>
      <c r="Z71" s="127" t="s">
        <v>56</v>
      </c>
      <c r="AA71" s="136" t="s">
        <v>41</v>
      </c>
      <c r="AB71" s="6">
        <v>16</v>
      </c>
      <c r="AC71" s="5" t="s">
        <v>310</v>
      </c>
      <c r="AD71" s="5"/>
      <c r="AE71" s="141">
        <v>43675</v>
      </c>
      <c r="AF71" s="96" t="s">
        <v>212</v>
      </c>
    </row>
    <row r="72" spans="1:32" s="109" customFormat="1" x14ac:dyDescent="0.25">
      <c r="A72" s="6">
        <v>13</v>
      </c>
      <c r="B72" s="6">
        <v>59</v>
      </c>
      <c r="C72" s="6" t="s">
        <v>90</v>
      </c>
      <c r="D72" s="6" t="s">
        <v>195</v>
      </c>
      <c r="E72" s="7">
        <v>19</v>
      </c>
      <c r="F72" s="6">
        <v>1</v>
      </c>
      <c r="G72" s="8" t="s">
        <v>304</v>
      </c>
      <c r="H72" s="7" t="s">
        <v>305</v>
      </c>
      <c r="I72" s="7" t="s">
        <v>41</v>
      </c>
      <c r="J72" s="6" t="s">
        <v>271</v>
      </c>
      <c r="K72" s="6" t="s">
        <v>199</v>
      </c>
      <c r="L72" s="6" t="s">
        <v>200</v>
      </c>
      <c r="M72" s="6" t="s">
        <v>218</v>
      </c>
      <c r="N72" s="149">
        <v>10.44</v>
      </c>
      <c r="O72" s="6" t="s">
        <v>202</v>
      </c>
      <c r="P72" s="7" t="s">
        <v>306</v>
      </c>
      <c r="Q72" s="7" t="s">
        <v>307</v>
      </c>
      <c r="R72" s="9">
        <v>43320</v>
      </c>
      <c r="S72" s="10" t="s">
        <v>308</v>
      </c>
      <c r="T72" s="7" t="s">
        <v>207</v>
      </c>
      <c r="U72" s="11" t="s">
        <v>268</v>
      </c>
      <c r="V72" s="7" t="s">
        <v>223</v>
      </c>
      <c r="W72" s="6" t="s">
        <v>214</v>
      </c>
      <c r="X72" s="6" t="s">
        <v>215</v>
      </c>
      <c r="Y72" s="127" t="s">
        <v>41</v>
      </c>
      <c r="Z72" s="130" t="s">
        <v>157</v>
      </c>
      <c r="AA72" s="136">
        <v>1E-3</v>
      </c>
      <c r="AB72" s="6">
        <v>3</v>
      </c>
      <c r="AC72" s="13" t="s">
        <v>230</v>
      </c>
      <c r="AD72" s="5"/>
      <c r="AE72" s="141">
        <v>43675</v>
      </c>
      <c r="AF72" s="96" t="s">
        <v>212</v>
      </c>
    </row>
    <row r="73" spans="1:32" x14ac:dyDescent="0.25">
      <c r="A73" s="6">
        <v>13</v>
      </c>
      <c r="B73" s="6">
        <v>59</v>
      </c>
      <c r="C73" s="6" t="s">
        <v>90</v>
      </c>
      <c r="D73" s="6" t="s">
        <v>195</v>
      </c>
      <c r="E73" s="7">
        <v>19</v>
      </c>
      <c r="F73" s="6">
        <v>1</v>
      </c>
      <c r="G73" s="8" t="s">
        <v>304</v>
      </c>
      <c r="H73" s="7" t="s">
        <v>305</v>
      </c>
      <c r="I73" s="7" t="s">
        <v>41</v>
      </c>
      <c r="J73" s="6" t="s">
        <v>271</v>
      </c>
      <c r="K73" s="6" t="s">
        <v>199</v>
      </c>
      <c r="L73" s="6" t="s">
        <v>200</v>
      </c>
      <c r="M73" s="6" t="s">
        <v>218</v>
      </c>
      <c r="N73" s="149">
        <v>10.44</v>
      </c>
      <c r="O73" s="6" t="s">
        <v>202</v>
      </c>
      <c r="P73" s="7" t="s">
        <v>306</v>
      </c>
      <c r="Q73" s="7" t="s">
        <v>307</v>
      </c>
      <c r="R73" s="9">
        <v>43320</v>
      </c>
      <c r="S73" s="10" t="s">
        <v>308</v>
      </c>
      <c r="T73" s="7" t="s">
        <v>207</v>
      </c>
      <c r="U73" s="11" t="s">
        <v>268</v>
      </c>
      <c r="V73" s="7" t="s">
        <v>213</v>
      </c>
      <c r="W73" s="6" t="s">
        <v>214</v>
      </c>
      <c r="X73" s="6" t="s">
        <v>215</v>
      </c>
      <c r="Y73" s="127" t="s">
        <v>41</v>
      </c>
      <c r="Z73" s="130" t="s">
        <v>157</v>
      </c>
      <c r="AA73" s="136">
        <v>1E-3</v>
      </c>
      <c r="AB73" s="6">
        <v>2</v>
      </c>
      <c r="AC73" s="13" t="s">
        <v>216</v>
      </c>
      <c r="AD73" s="5"/>
      <c r="AE73" s="141">
        <v>43675</v>
      </c>
      <c r="AF73" s="96" t="s">
        <v>212</v>
      </c>
    </row>
    <row r="74" spans="1:32" s="109" customFormat="1" x14ac:dyDescent="0.25">
      <c r="A74" s="96">
        <v>16</v>
      </c>
      <c r="B74" s="96">
        <v>93</v>
      </c>
      <c r="C74" s="96" t="s">
        <v>90</v>
      </c>
      <c r="D74" s="96" t="s">
        <v>195</v>
      </c>
      <c r="E74" s="97">
        <v>19</v>
      </c>
      <c r="F74" s="96">
        <v>1</v>
      </c>
      <c r="G74" s="98" t="s">
        <v>304</v>
      </c>
      <c r="H74" s="97" t="s">
        <v>305</v>
      </c>
      <c r="I74" s="97" t="s">
        <v>41</v>
      </c>
      <c r="J74" s="96" t="s">
        <v>281</v>
      </c>
      <c r="K74" s="96" t="s">
        <v>199</v>
      </c>
      <c r="L74" s="1" t="s">
        <v>200</v>
      </c>
      <c r="M74" s="96" t="s">
        <v>218</v>
      </c>
      <c r="N74" s="144">
        <v>8.7899999999999991</v>
      </c>
      <c r="O74" s="96" t="s">
        <v>202</v>
      </c>
      <c r="P74" s="97" t="s">
        <v>306</v>
      </c>
      <c r="Q74" s="97" t="s">
        <v>307</v>
      </c>
      <c r="R74" s="99">
        <v>43320</v>
      </c>
      <c r="S74" s="100" t="s">
        <v>308</v>
      </c>
      <c r="T74" s="97" t="s">
        <v>207</v>
      </c>
      <c r="U74" s="101" t="s">
        <v>311</v>
      </c>
      <c r="V74" s="104" t="s">
        <v>213</v>
      </c>
      <c r="W74" s="96" t="s">
        <v>210</v>
      </c>
      <c r="X74" s="96" t="s">
        <v>224</v>
      </c>
      <c r="Y74" s="127" t="s">
        <v>41</v>
      </c>
      <c r="Z74" s="127" t="s">
        <v>150</v>
      </c>
      <c r="AA74" s="133">
        <v>1E-3</v>
      </c>
      <c r="AB74" s="96">
        <v>17</v>
      </c>
      <c r="AC74" s="102" t="s">
        <v>216</v>
      </c>
      <c r="AD74" s="102"/>
      <c r="AE74" s="138">
        <v>43675</v>
      </c>
      <c r="AF74" s="96" t="s">
        <v>212</v>
      </c>
    </row>
    <row r="75" spans="1:32" x14ac:dyDescent="0.25">
      <c r="A75" s="103">
        <v>16</v>
      </c>
      <c r="B75" s="103">
        <v>93</v>
      </c>
      <c r="C75" s="103" t="s">
        <v>90</v>
      </c>
      <c r="D75" s="103" t="s">
        <v>195</v>
      </c>
      <c r="E75" s="104">
        <v>19</v>
      </c>
      <c r="F75" s="103">
        <v>1</v>
      </c>
      <c r="G75" s="105" t="s">
        <v>304</v>
      </c>
      <c r="H75" s="104" t="s">
        <v>305</v>
      </c>
      <c r="I75" s="104" t="s">
        <v>41</v>
      </c>
      <c r="J75" s="103" t="s">
        <v>281</v>
      </c>
      <c r="K75" s="103" t="s">
        <v>199</v>
      </c>
      <c r="L75" s="2" t="s">
        <v>200</v>
      </c>
      <c r="M75" s="103" t="s">
        <v>218</v>
      </c>
      <c r="N75" s="145">
        <v>8.7899999999999991</v>
      </c>
      <c r="O75" s="103" t="s">
        <v>202</v>
      </c>
      <c r="P75" s="104" t="s">
        <v>306</v>
      </c>
      <c r="Q75" s="104" t="s">
        <v>307</v>
      </c>
      <c r="R75" s="106">
        <v>43320</v>
      </c>
      <c r="S75" s="107" t="s">
        <v>308</v>
      </c>
      <c r="T75" s="104" t="s">
        <v>207</v>
      </c>
      <c r="U75" s="126" t="s">
        <v>311</v>
      </c>
      <c r="V75" s="104" t="s">
        <v>226</v>
      </c>
      <c r="W75" s="103" t="s">
        <v>210</v>
      </c>
      <c r="X75" s="103" t="s">
        <v>211</v>
      </c>
      <c r="Y75" s="127" t="s">
        <v>10</v>
      </c>
      <c r="Z75" s="120" t="s">
        <v>8</v>
      </c>
      <c r="AA75" s="134" t="s">
        <v>41</v>
      </c>
      <c r="AB75" s="103">
        <v>1</v>
      </c>
      <c r="AC75" s="102" t="s">
        <v>228</v>
      </c>
      <c r="AD75" s="25"/>
      <c r="AE75" s="138">
        <v>43675</v>
      </c>
      <c r="AF75" s="96" t="s">
        <v>212</v>
      </c>
    </row>
    <row r="76" spans="1:32" s="109" customFormat="1" x14ac:dyDescent="0.25">
      <c r="A76" s="103">
        <v>16</v>
      </c>
      <c r="B76" s="103">
        <v>93</v>
      </c>
      <c r="C76" s="103" t="s">
        <v>90</v>
      </c>
      <c r="D76" s="103" t="s">
        <v>195</v>
      </c>
      <c r="E76" s="104">
        <v>19</v>
      </c>
      <c r="F76" s="103">
        <v>1</v>
      </c>
      <c r="G76" s="105" t="s">
        <v>304</v>
      </c>
      <c r="H76" s="104" t="s">
        <v>305</v>
      </c>
      <c r="I76" s="104" t="s">
        <v>41</v>
      </c>
      <c r="J76" s="103" t="s">
        <v>281</v>
      </c>
      <c r="K76" s="103" t="s">
        <v>199</v>
      </c>
      <c r="L76" s="2" t="s">
        <v>200</v>
      </c>
      <c r="M76" s="103" t="s">
        <v>218</v>
      </c>
      <c r="N76" s="145">
        <v>8.7899999999999991</v>
      </c>
      <c r="O76" s="103" t="s">
        <v>202</v>
      </c>
      <c r="P76" s="104" t="s">
        <v>306</v>
      </c>
      <c r="Q76" s="104" t="s">
        <v>307</v>
      </c>
      <c r="R76" s="106">
        <v>43320</v>
      </c>
      <c r="S76" s="107" t="s">
        <v>308</v>
      </c>
      <c r="T76" s="104" t="s">
        <v>207</v>
      </c>
      <c r="U76" s="126" t="s">
        <v>311</v>
      </c>
      <c r="V76" s="104" t="s">
        <v>213</v>
      </c>
      <c r="W76" s="103" t="s">
        <v>214</v>
      </c>
      <c r="X76" s="103" t="s">
        <v>215</v>
      </c>
      <c r="Y76" s="127" t="s">
        <v>41</v>
      </c>
      <c r="Z76" s="120" t="s">
        <v>157</v>
      </c>
      <c r="AA76" s="134">
        <v>1E-3</v>
      </c>
      <c r="AB76" s="103">
        <v>5</v>
      </c>
      <c r="AC76" s="25" t="s">
        <v>216</v>
      </c>
      <c r="AD76" s="25"/>
      <c r="AE76" s="138">
        <v>43675</v>
      </c>
      <c r="AF76" s="96" t="s">
        <v>212</v>
      </c>
    </row>
    <row r="77" spans="1:32" x14ac:dyDescent="0.25">
      <c r="A77" s="96">
        <v>18</v>
      </c>
      <c r="B77" s="96">
        <v>105</v>
      </c>
      <c r="C77" s="96" t="s">
        <v>90</v>
      </c>
      <c r="D77" s="96" t="s">
        <v>195</v>
      </c>
      <c r="E77" s="96">
        <v>19</v>
      </c>
      <c r="F77" s="96">
        <v>1</v>
      </c>
      <c r="G77" s="121" t="s">
        <v>304</v>
      </c>
      <c r="H77" s="121" t="s">
        <v>312</v>
      </c>
      <c r="I77" s="96" t="s">
        <v>313</v>
      </c>
      <c r="J77" s="97" t="s">
        <v>198</v>
      </c>
      <c r="K77" s="97" t="s">
        <v>236</v>
      </c>
      <c r="L77" s="97" t="s">
        <v>237</v>
      </c>
      <c r="M77" s="96" t="s">
        <v>41</v>
      </c>
      <c r="N77" s="144">
        <v>0.52</v>
      </c>
      <c r="O77" s="115" t="s">
        <v>202</v>
      </c>
      <c r="P77" s="115" t="s">
        <v>314</v>
      </c>
      <c r="Q77" s="96" t="s">
        <v>315</v>
      </c>
      <c r="R77" s="110">
        <v>43320</v>
      </c>
      <c r="S77" s="127" t="s">
        <v>316</v>
      </c>
      <c r="T77" s="96" t="s">
        <v>207</v>
      </c>
      <c r="U77" s="116" t="s">
        <v>241</v>
      </c>
      <c r="V77" s="104" t="s">
        <v>223</v>
      </c>
      <c r="W77" s="96" t="s">
        <v>210</v>
      </c>
      <c r="X77" s="96" t="s">
        <v>224</v>
      </c>
      <c r="Y77" s="127" t="s">
        <v>41</v>
      </c>
      <c r="Z77" s="127" t="s">
        <v>150</v>
      </c>
      <c r="AA77" s="133">
        <v>0.01</v>
      </c>
      <c r="AB77" s="96">
        <v>9</v>
      </c>
      <c r="AC77" s="102" t="s">
        <v>216</v>
      </c>
      <c r="AD77" s="102"/>
      <c r="AE77" s="138">
        <v>43675</v>
      </c>
      <c r="AF77" s="96" t="s">
        <v>212</v>
      </c>
    </row>
    <row r="78" spans="1:32" s="22" customFormat="1" x14ac:dyDescent="0.25">
      <c r="A78" s="96">
        <v>18</v>
      </c>
      <c r="B78" s="96">
        <v>105</v>
      </c>
      <c r="C78" s="96" t="s">
        <v>90</v>
      </c>
      <c r="D78" s="96" t="s">
        <v>195</v>
      </c>
      <c r="E78" s="96">
        <v>19</v>
      </c>
      <c r="F78" s="96">
        <v>1</v>
      </c>
      <c r="G78" s="121" t="s">
        <v>304</v>
      </c>
      <c r="H78" s="121" t="s">
        <v>312</v>
      </c>
      <c r="I78" s="96" t="s">
        <v>313</v>
      </c>
      <c r="J78" s="97" t="s">
        <v>198</v>
      </c>
      <c r="K78" s="97" t="s">
        <v>236</v>
      </c>
      <c r="L78" s="97" t="s">
        <v>237</v>
      </c>
      <c r="M78" s="96" t="s">
        <v>41</v>
      </c>
      <c r="N78" s="144">
        <v>0.52</v>
      </c>
      <c r="O78" s="115" t="s">
        <v>202</v>
      </c>
      <c r="P78" s="115" t="s">
        <v>314</v>
      </c>
      <c r="Q78" s="96" t="s">
        <v>315</v>
      </c>
      <c r="R78" s="110">
        <v>43320</v>
      </c>
      <c r="S78" s="127" t="s">
        <v>316</v>
      </c>
      <c r="T78" s="96" t="s">
        <v>207</v>
      </c>
      <c r="U78" s="116" t="s">
        <v>241</v>
      </c>
      <c r="V78" s="104" t="s">
        <v>223</v>
      </c>
      <c r="W78" s="103" t="s">
        <v>214</v>
      </c>
      <c r="X78" s="103" t="s">
        <v>215</v>
      </c>
      <c r="Y78" s="120" t="s">
        <v>244</v>
      </c>
      <c r="Z78" s="127" t="s">
        <v>293</v>
      </c>
      <c r="AA78" s="133">
        <v>2E-3</v>
      </c>
      <c r="AB78" s="96">
        <v>1</v>
      </c>
      <c r="AC78" s="102" t="s">
        <v>230</v>
      </c>
      <c r="AD78" s="102"/>
      <c r="AE78" s="138">
        <v>43675</v>
      </c>
      <c r="AF78" s="96" t="s">
        <v>212</v>
      </c>
    </row>
    <row r="79" spans="1:32" s="12" customFormat="1" x14ac:dyDescent="0.25">
      <c r="A79" s="96">
        <v>18</v>
      </c>
      <c r="B79" s="96">
        <v>105</v>
      </c>
      <c r="C79" s="96" t="s">
        <v>90</v>
      </c>
      <c r="D79" s="96" t="s">
        <v>195</v>
      </c>
      <c r="E79" s="96">
        <v>19</v>
      </c>
      <c r="F79" s="96">
        <v>1</v>
      </c>
      <c r="G79" s="121" t="s">
        <v>304</v>
      </c>
      <c r="H79" s="121" t="s">
        <v>312</v>
      </c>
      <c r="I79" s="96" t="s">
        <v>313</v>
      </c>
      <c r="J79" s="97" t="s">
        <v>198</v>
      </c>
      <c r="K79" s="97" t="s">
        <v>236</v>
      </c>
      <c r="L79" s="97" t="s">
        <v>237</v>
      </c>
      <c r="M79" s="96" t="s">
        <v>41</v>
      </c>
      <c r="N79" s="144">
        <v>0.52</v>
      </c>
      <c r="O79" s="115" t="s">
        <v>202</v>
      </c>
      <c r="P79" s="115" t="s">
        <v>314</v>
      </c>
      <c r="Q79" s="96" t="s">
        <v>315</v>
      </c>
      <c r="R79" s="110">
        <v>43320</v>
      </c>
      <c r="S79" s="127" t="s">
        <v>316</v>
      </c>
      <c r="T79" s="96" t="s">
        <v>207</v>
      </c>
      <c r="U79" s="116" t="s">
        <v>241</v>
      </c>
      <c r="V79" s="104" t="s">
        <v>223</v>
      </c>
      <c r="W79" s="103" t="s">
        <v>214</v>
      </c>
      <c r="X79" s="103" t="s">
        <v>215</v>
      </c>
      <c r="Y79" s="120" t="s">
        <v>317</v>
      </c>
      <c r="Z79" s="127" t="s">
        <v>318</v>
      </c>
      <c r="AA79" s="133">
        <v>1E-3</v>
      </c>
      <c r="AB79" s="96">
        <v>1</v>
      </c>
      <c r="AC79" s="102" t="s">
        <v>319</v>
      </c>
      <c r="AD79" s="102"/>
      <c r="AE79" s="138">
        <v>43675</v>
      </c>
      <c r="AF79" s="96" t="s">
        <v>212</v>
      </c>
    </row>
    <row r="80" spans="1:32" s="12" customFormat="1" x14ac:dyDescent="0.25">
      <c r="A80" s="96">
        <v>18</v>
      </c>
      <c r="B80" s="96">
        <v>105</v>
      </c>
      <c r="C80" s="96" t="s">
        <v>90</v>
      </c>
      <c r="D80" s="96" t="s">
        <v>195</v>
      </c>
      <c r="E80" s="96">
        <v>19</v>
      </c>
      <c r="F80" s="96">
        <v>1</v>
      </c>
      <c r="G80" s="121" t="s">
        <v>304</v>
      </c>
      <c r="H80" s="121" t="s">
        <v>312</v>
      </c>
      <c r="I80" s="96" t="s">
        <v>313</v>
      </c>
      <c r="J80" s="97" t="s">
        <v>198</v>
      </c>
      <c r="K80" s="97" t="s">
        <v>236</v>
      </c>
      <c r="L80" s="97" t="s">
        <v>237</v>
      </c>
      <c r="M80" s="96" t="s">
        <v>41</v>
      </c>
      <c r="N80" s="144">
        <v>0.52</v>
      </c>
      <c r="O80" s="115" t="s">
        <v>202</v>
      </c>
      <c r="P80" s="115" t="s">
        <v>314</v>
      </c>
      <c r="Q80" s="96" t="s">
        <v>315</v>
      </c>
      <c r="R80" s="110">
        <v>43320</v>
      </c>
      <c r="S80" s="127" t="s">
        <v>316</v>
      </c>
      <c r="T80" s="96" t="s">
        <v>207</v>
      </c>
      <c r="U80" s="116" t="s">
        <v>241</v>
      </c>
      <c r="V80" s="104" t="s">
        <v>223</v>
      </c>
      <c r="W80" s="103" t="s">
        <v>214</v>
      </c>
      <c r="X80" s="103" t="s">
        <v>215</v>
      </c>
      <c r="Y80" s="127" t="s">
        <v>41</v>
      </c>
      <c r="Z80" s="127" t="s">
        <v>157</v>
      </c>
      <c r="AA80" s="133">
        <v>2E-3</v>
      </c>
      <c r="AB80" s="96">
        <v>8</v>
      </c>
      <c r="AC80" s="102" t="s">
        <v>230</v>
      </c>
      <c r="AD80" s="102"/>
      <c r="AE80" s="138">
        <v>43675</v>
      </c>
      <c r="AF80" s="96" t="s">
        <v>212</v>
      </c>
    </row>
    <row r="81" spans="1:32" s="12" customFormat="1" x14ac:dyDescent="0.25">
      <c r="A81" s="96">
        <v>45</v>
      </c>
      <c r="B81" s="96">
        <v>74</v>
      </c>
      <c r="C81" s="96" t="s">
        <v>98</v>
      </c>
      <c r="D81" s="96" t="s">
        <v>286</v>
      </c>
      <c r="E81" s="97">
        <v>24</v>
      </c>
      <c r="F81" s="96" t="s">
        <v>41</v>
      </c>
      <c r="G81" s="98" t="s">
        <v>320</v>
      </c>
      <c r="H81" s="97" t="s">
        <v>321</v>
      </c>
      <c r="I81" s="97" t="s">
        <v>41</v>
      </c>
      <c r="J81" s="96" t="s">
        <v>198</v>
      </c>
      <c r="K81" s="96" t="s">
        <v>199</v>
      </c>
      <c r="L81" s="1" t="s">
        <v>200</v>
      </c>
      <c r="M81" s="96" t="s">
        <v>322</v>
      </c>
      <c r="N81" s="144">
        <v>5.37</v>
      </c>
      <c r="O81" s="96" t="s">
        <v>323</v>
      </c>
      <c r="P81" s="97" t="s">
        <v>324</v>
      </c>
      <c r="Q81" s="97" t="s">
        <v>252</v>
      </c>
      <c r="R81" s="99">
        <v>43320</v>
      </c>
      <c r="S81" s="100" t="s">
        <v>325</v>
      </c>
      <c r="T81" s="97" t="s">
        <v>207</v>
      </c>
      <c r="U81" s="101" t="s">
        <v>311</v>
      </c>
      <c r="V81" s="104" t="s">
        <v>223</v>
      </c>
      <c r="W81" s="96" t="s">
        <v>214</v>
      </c>
      <c r="X81" s="96" t="s">
        <v>215</v>
      </c>
      <c r="Y81" s="127" t="s">
        <v>41</v>
      </c>
      <c r="Z81" s="127" t="s">
        <v>158</v>
      </c>
      <c r="AA81" s="133">
        <v>4.0000000000000001E-3</v>
      </c>
      <c r="AB81" s="96">
        <v>6</v>
      </c>
      <c r="AC81" s="102" t="s">
        <v>230</v>
      </c>
      <c r="AD81" s="102"/>
      <c r="AE81" s="138">
        <v>43679</v>
      </c>
      <c r="AF81" s="96" t="s">
        <v>292</v>
      </c>
    </row>
    <row r="82" spans="1:32" s="12" customFormat="1" x14ac:dyDescent="0.25">
      <c r="A82" s="96">
        <v>45</v>
      </c>
      <c r="B82" s="96">
        <v>74</v>
      </c>
      <c r="C82" s="96" t="s">
        <v>98</v>
      </c>
      <c r="D82" s="96" t="s">
        <v>286</v>
      </c>
      <c r="E82" s="97">
        <v>24</v>
      </c>
      <c r="F82" s="96" t="s">
        <v>41</v>
      </c>
      <c r="G82" s="98" t="s">
        <v>320</v>
      </c>
      <c r="H82" s="97" t="s">
        <v>321</v>
      </c>
      <c r="I82" s="97" t="s">
        <v>41</v>
      </c>
      <c r="J82" s="96" t="s">
        <v>198</v>
      </c>
      <c r="K82" s="96" t="s">
        <v>199</v>
      </c>
      <c r="L82" s="1" t="s">
        <v>200</v>
      </c>
      <c r="M82" s="96" t="s">
        <v>322</v>
      </c>
      <c r="N82" s="144">
        <v>5.37</v>
      </c>
      <c r="O82" s="96" t="s">
        <v>323</v>
      </c>
      <c r="P82" s="97" t="s">
        <v>324</v>
      </c>
      <c r="Q82" s="97" t="s">
        <v>252</v>
      </c>
      <c r="R82" s="99">
        <v>43320</v>
      </c>
      <c r="S82" s="100" t="s">
        <v>325</v>
      </c>
      <c r="T82" s="97" t="s">
        <v>207</v>
      </c>
      <c r="U82" s="101" t="s">
        <v>311</v>
      </c>
      <c r="V82" s="96" t="s">
        <v>213</v>
      </c>
      <c r="W82" s="96" t="s">
        <v>210</v>
      </c>
      <c r="X82" s="96" t="s">
        <v>224</v>
      </c>
      <c r="Y82" s="127" t="s">
        <v>41</v>
      </c>
      <c r="Z82" s="127" t="s">
        <v>150</v>
      </c>
      <c r="AA82" s="133">
        <v>1E-3</v>
      </c>
      <c r="AB82" s="96">
        <v>9</v>
      </c>
      <c r="AC82" s="102" t="s">
        <v>216</v>
      </c>
      <c r="AD82" s="102"/>
      <c r="AE82" s="138">
        <v>43679</v>
      </c>
      <c r="AF82" s="96" t="s">
        <v>292</v>
      </c>
    </row>
    <row r="83" spans="1:32" s="12" customFormat="1" x14ac:dyDescent="0.25">
      <c r="A83" s="96">
        <v>45</v>
      </c>
      <c r="B83" s="96">
        <v>74</v>
      </c>
      <c r="C83" s="96" t="s">
        <v>98</v>
      </c>
      <c r="D83" s="96" t="s">
        <v>286</v>
      </c>
      <c r="E83" s="97">
        <v>24</v>
      </c>
      <c r="F83" s="96" t="s">
        <v>41</v>
      </c>
      <c r="G83" s="98" t="s">
        <v>320</v>
      </c>
      <c r="H83" s="97" t="s">
        <v>321</v>
      </c>
      <c r="I83" s="97" t="s">
        <v>41</v>
      </c>
      <c r="J83" s="96" t="s">
        <v>198</v>
      </c>
      <c r="K83" s="96" t="s">
        <v>199</v>
      </c>
      <c r="L83" s="1" t="s">
        <v>200</v>
      </c>
      <c r="M83" s="96" t="s">
        <v>322</v>
      </c>
      <c r="N83" s="144">
        <v>5.37</v>
      </c>
      <c r="O83" s="96" t="s">
        <v>323</v>
      </c>
      <c r="P83" s="97" t="s">
        <v>324</v>
      </c>
      <c r="Q83" s="97" t="s">
        <v>252</v>
      </c>
      <c r="R83" s="99">
        <v>43320</v>
      </c>
      <c r="S83" s="100" t="s">
        <v>325</v>
      </c>
      <c r="T83" s="97" t="s">
        <v>207</v>
      </c>
      <c r="U83" s="101" t="s">
        <v>311</v>
      </c>
      <c r="V83" s="96" t="s">
        <v>213</v>
      </c>
      <c r="W83" s="96" t="s">
        <v>214</v>
      </c>
      <c r="X83" s="96" t="s">
        <v>231</v>
      </c>
      <c r="Y83" s="96" t="s">
        <v>326</v>
      </c>
      <c r="Z83" s="120" t="s">
        <v>327</v>
      </c>
      <c r="AA83" s="133" t="s">
        <v>291</v>
      </c>
      <c r="AB83" s="96">
        <v>1</v>
      </c>
      <c r="AC83" s="102" t="s">
        <v>328</v>
      </c>
      <c r="AD83" s="102"/>
      <c r="AE83" s="138">
        <v>43679</v>
      </c>
      <c r="AF83" s="96" t="s">
        <v>292</v>
      </c>
    </row>
    <row r="84" spans="1:32" s="12" customFormat="1" x14ac:dyDescent="0.25">
      <c r="A84" s="96">
        <v>45</v>
      </c>
      <c r="B84" s="96">
        <v>74</v>
      </c>
      <c r="C84" s="96" t="s">
        <v>98</v>
      </c>
      <c r="D84" s="96" t="s">
        <v>286</v>
      </c>
      <c r="E84" s="97">
        <v>24</v>
      </c>
      <c r="F84" s="96" t="s">
        <v>41</v>
      </c>
      <c r="G84" s="98" t="s">
        <v>320</v>
      </c>
      <c r="H84" s="97" t="s">
        <v>321</v>
      </c>
      <c r="I84" s="97" t="s">
        <v>41</v>
      </c>
      <c r="J84" s="96" t="s">
        <v>198</v>
      </c>
      <c r="K84" s="96" t="s">
        <v>199</v>
      </c>
      <c r="L84" s="1" t="s">
        <v>200</v>
      </c>
      <c r="M84" s="96" t="s">
        <v>322</v>
      </c>
      <c r="N84" s="144">
        <v>5.37</v>
      </c>
      <c r="O84" s="96" t="s">
        <v>323</v>
      </c>
      <c r="P84" s="97" t="s">
        <v>324</v>
      </c>
      <c r="Q84" s="97" t="s">
        <v>252</v>
      </c>
      <c r="R84" s="99">
        <v>43320</v>
      </c>
      <c r="S84" s="100" t="s">
        <v>325</v>
      </c>
      <c r="T84" s="97" t="s">
        <v>207</v>
      </c>
      <c r="U84" s="101" t="s">
        <v>311</v>
      </c>
      <c r="V84" s="96" t="s">
        <v>213</v>
      </c>
      <c r="W84" s="96" t="s">
        <v>214</v>
      </c>
      <c r="X84" s="96" t="s">
        <v>231</v>
      </c>
      <c r="Y84" s="127" t="s">
        <v>232</v>
      </c>
      <c r="Z84" s="120" t="s">
        <v>156</v>
      </c>
      <c r="AA84" s="133">
        <v>1E-3</v>
      </c>
      <c r="AB84" s="96">
        <v>1</v>
      </c>
      <c r="AC84" s="102" t="s">
        <v>230</v>
      </c>
      <c r="AD84" s="102"/>
      <c r="AE84" s="138">
        <v>43679</v>
      </c>
      <c r="AF84" s="96" t="s">
        <v>292</v>
      </c>
    </row>
    <row r="85" spans="1:32" s="12" customFormat="1" x14ac:dyDescent="0.25">
      <c r="A85" s="96">
        <v>45</v>
      </c>
      <c r="B85" s="96">
        <v>74</v>
      </c>
      <c r="C85" s="96" t="s">
        <v>98</v>
      </c>
      <c r="D85" s="96" t="s">
        <v>286</v>
      </c>
      <c r="E85" s="97">
        <v>24</v>
      </c>
      <c r="F85" s="96" t="s">
        <v>41</v>
      </c>
      <c r="G85" s="98" t="s">
        <v>320</v>
      </c>
      <c r="H85" s="97" t="s">
        <v>321</v>
      </c>
      <c r="I85" s="97" t="s">
        <v>41</v>
      </c>
      <c r="J85" s="96" t="s">
        <v>198</v>
      </c>
      <c r="K85" s="96" t="s">
        <v>199</v>
      </c>
      <c r="L85" s="1" t="s">
        <v>200</v>
      </c>
      <c r="M85" s="96" t="s">
        <v>322</v>
      </c>
      <c r="N85" s="144">
        <v>5.37</v>
      </c>
      <c r="O85" s="96" t="s">
        <v>323</v>
      </c>
      <c r="P85" s="97" t="s">
        <v>324</v>
      </c>
      <c r="Q85" s="97" t="s">
        <v>252</v>
      </c>
      <c r="R85" s="99">
        <v>43320</v>
      </c>
      <c r="S85" s="100" t="s">
        <v>325</v>
      </c>
      <c r="T85" s="97" t="s">
        <v>207</v>
      </c>
      <c r="U85" s="101" t="s">
        <v>311</v>
      </c>
      <c r="V85" s="96" t="s">
        <v>213</v>
      </c>
      <c r="W85" s="96" t="s">
        <v>214</v>
      </c>
      <c r="X85" s="96" t="s">
        <v>215</v>
      </c>
      <c r="Y85" s="127" t="s">
        <v>41</v>
      </c>
      <c r="Z85" s="127" t="s">
        <v>158</v>
      </c>
      <c r="AA85" s="133">
        <v>5.0000000000000001E-3</v>
      </c>
      <c r="AB85" s="96">
        <v>55</v>
      </c>
      <c r="AC85" s="102" t="s">
        <v>216</v>
      </c>
      <c r="AD85" s="102"/>
      <c r="AE85" s="138">
        <v>43679</v>
      </c>
      <c r="AF85" s="96" t="s">
        <v>292</v>
      </c>
    </row>
    <row r="86" spans="1:32" x14ac:dyDescent="0.25">
      <c r="A86" s="96">
        <v>45</v>
      </c>
      <c r="B86" s="96">
        <v>74</v>
      </c>
      <c r="C86" s="96" t="s">
        <v>98</v>
      </c>
      <c r="D86" s="96" t="s">
        <v>286</v>
      </c>
      <c r="E86" s="97">
        <v>24</v>
      </c>
      <c r="F86" s="96" t="s">
        <v>41</v>
      </c>
      <c r="G86" s="98" t="s">
        <v>320</v>
      </c>
      <c r="H86" s="97" t="s">
        <v>321</v>
      </c>
      <c r="I86" s="97" t="s">
        <v>41</v>
      </c>
      <c r="J86" s="96" t="s">
        <v>198</v>
      </c>
      <c r="K86" s="96" t="s">
        <v>199</v>
      </c>
      <c r="L86" s="1" t="s">
        <v>200</v>
      </c>
      <c r="M86" s="96" t="s">
        <v>322</v>
      </c>
      <c r="N86" s="144">
        <v>5.37</v>
      </c>
      <c r="O86" s="96" t="s">
        <v>323</v>
      </c>
      <c r="P86" s="97" t="s">
        <v>324</v>
      </c>
      <c r="Q86" s="97" t="s">
        <v>252</v>
      </c>
      <c r="R86" s="99">
        <v>43320</v>
      </c>
      <c r="S86" s="100" t="s">
        <v>325</v>
      </c>
      <c r="T86" s="97" t="s">
        <v>207</v>
      </c>
      <c r="U86" s="101" t="s">
        <v>311</v>
      </c>
      <c r="V86" s="97" t="s">
        <v>226</v>
      </c>
      <c r="W86" s="96" t="s">
        <v>210</v>
      </c>
      <c r="X86" s="96" t="s">
        <v>211</v>
      </c>
      <c r="Y86" s="127" t="s">
        <v>14</v>
      </c>
      <c r="Z86" s="127" t="s">
        <v>154</v>
      </c>
      <c r="AA86" s="133" t="s">
        <v>291</v>
      </c>
      <c r="AB86" s="96">
        <v>1</v>
      </c>
      <c r="AC86" s="102"/>
      <c r="AD86" s="102"/>
      <c r="AE86" s="138">
        <v>43679</v>
      </c>
      <c r="AF86" s="96" t="s">
        <v>292</v>
      </c>
    </row>
    <row r="87" spans="1:32" x14ac:dyDescent="0.25">
      <c r="A87" s="96">
        <v>44</v>
      </c>
      <c r="B87" s="96">
        <v>68</v>
      </c>
      <c r="C87" s="96" t="s">
        <v>98</v>
      </c>
      <c r="D87" s="96" t="s">
        <v>286</v>
      </c>
      <c r="E87" s="97">
        <v>24</v>
      </c>
      <c r="F87" s="96" t="s">
        <v>41</v>
      </c>
      <c r="G87" s="98" t="s">
        <v>320</v>
      </c>
      <c r="H87" s="97" t="s">
        <v>329</v>
      </c>
      <c r="I87" s="97" t="s">
        <v>41</v>
      </c>
      <c r="J87" s="96" t="s">
        <v>198</v>
      </c>
      <c r="K87" s="96" t="s">
        <v>199</v>
      </c>
      <c r="L87" s="1" t="s">
        <v>200</v>
      </c>
      <c r="M87" s="96" t="s">
        <v>272</v>
      </c>
      <c r="N87" s="144">
        <v>17.329999999999998</v>
      </c>
      <c r="O87" s="96" t="s">
        <v>323</v>
      </c>
      <c r="P87" s="97" t="s">
        <v>330</v>
      </c>
      <c r="Q87" s="97" t="s">
        <v>252</v>
      </c>
      <c r="R87" s="99">
        <v>43351</v>
      </c>
      <c r="S87" s="100" t="s">
        <v>331</v>
      </c>
      <c r="T87" s="97" t="s">
        <v>207</v>
      </c>
      <c r="U87" s="101" t="s">
        <v>283</v>
      </c>
      <c r="V87" s="104" t="s">
        <v>223</v>
      </c>
      <c r="W87" s="96" t="s">
        <v>210</v>
      </c>
      <c r="X87" s="96" t="s">
        <v>224</v>
      </c>
      <c r="Y87" s="127" t="s">
        <v>41</v>
      </c>
      <c r="Z87" s="127" t="s">
        <v>150</v>
      </c>
      <c r="AA87" s="133">
        <v>2E-3</v>
      </c>
      <c r="AB87" s="96">
        <v>3</v>
      </c>
      <c r="AC87" s="102" t="s">
        <v>216</v>
      </c>
      <c r="AD87" s="102"/>
      <c r="AE87" s="138">
        <v>43679</v>
      </c>
      <c r="AF87" s="96" t="s">
        <v>292</v>
      </c>
    </row>
    <row r="88" spans="1:32" x14ac:dyDescent="0.25">
      <c r="A88" s="96">
        <v>44</v>
      </c>
      <c r="B88" s="96">
        <v>68</v>
      </c>
      <c r="C88" s="96" t="s">
        <v>98</v>
      </c>
      <c r="D88" s="96" t="s">
        <v>286</v>
      </c>
      <c r="E88" s="97">
        <v>24</v>
      </c>
      <c r="F88" s="96" t="s">
        <v>41</v>
      </c>
      <c r="G88" s="98" t="s">
        <v>320</v>
      </c>
      <c r="H88" s="97" t="s">
        <v>329</v>
      </c>
      <c r="I88" s="97" t="s">
        <v>41</v>
      </c>
      <c r="J88" s="96" t="s">
        <v>198</v>
      </c>
      <c r="K88" s="96" t="s">
        <v>199</v>
      </c>
      <c r="L88" s="1" t="s">
        <v>200</v>
      </c>
      <c r="M88" s="96" t="s">
        <v>272</v>
      </c>
      <c r="N88" s="144">
        <v>17.329999999999998</v>
      </c>
      <c r="O88" s="96" t="s">
        <v>323</v>
      </c>
      <c r="P88" s="97" t="s">
        <v>330</v>
      </c>
      <c r="Q88" s="97" t="s">
        <v>252</v>
      </c>
      <c r="R88" s="99">
        <v>43351</v>
      </c>
      <c r="S88" s="100" t="s">
        <v>331</v>
      </c>
      <c r="T88" s="97" t="s">
        <v>207</v>
      </c>
      <c r="U88" s="101" t="s">
        <v>283</v>
      </c>
      <c r="V88" s="104" t="s">
        <v>223</v>
      </c>
      <c r="W88" s="96" t="s">
        <v>210</v>
      </c>
      <c r="X88" s="96" t="s">
        <v>211</v>
      </c>
      <c r="Y88" s="127" t="s">
        <v>41</v>
      </c>
      <c r="Z88" s="127" t="s">
        <v>158</v>
      </c>
      <c r="AA88" s="133">
        <v>2E-3</v>
      </c>
      <c r="AB88" s="96">
        <v>1</v>
      </c>
      <c r="AC88" s="102"/>
      <c r="AD88" s="102"/>
      <c r="AE88" s="138">
        <v>43679</v>
      </c>
      <c r="AF88" s="96" t="s">
        <v>292</v>
      </c>
    </row>
    <row r="89" spans="1:32" x14ac:dyDescent="0.25">
      <c r="A89" s="96">
        <v>44</v>
      </c>
      <c r="B89" s="96">
        <v>68</v>
      </c>
      <c r="C89" s="96" t="s">
        <v>98</v>
      </c>
      <c r="D89" s="96" t="s">
        <v>286</v>
      </c>
      <c r="E89" s="97">
        <v>24</v>
      </c>
      <c r="F89" s="96" t="s">
        <v>41</v>
      </c>
      <c r="G89" s="98" t="s">
        <v>320</v>
      </c>
      <c r="H89" s="97" t="s">
        <v>329</v>
      </c>
      <c r="I89" s="97" t="s">
        <v>41</v>
      </c>
      <c r="J89" s="96" t="s">
        <v>198</v>
      </c>
      <c r="K89" s="96" t="s">
        <v>199</v>
      </c>
      <c r="L89" s="1" t="s">
        <v>200</v>
      </c>
      <c r="M89" s="96" t="s">
        <v>272</v>
      </c>
      <c r="N89" s="144">
        <v>17.329999999999998</v>
      </c>
      <c r="O89" s="96" t="s">
        <v>323</v>
      </c>
      <c r="P89" s="97" t="s">
        <v>330</v>
      </c>
      <c r="Q89" s="97" t="s">
        <v>252</v>
      </c>
      <c r="R89" s="99">
        <v>43351</v>
      </c>
      <c r="S89" s="100" t="s">
        <v>331</v>
      </c>
      <c r="T89" s="97" t="s">
        <v>207</v>
      </c>
      <c r="U89" s="101" t="s">
        <v>283</v>
      </c>
      <c r="V89" s="104" t="s">
        <v>223</v>
      </c>
      <c r="W89" s="96" t="s">
        <v>214</v>
      </c>
      <c r="X89" s="96" t="s">
        <v>215</v>
      </c>
      <c r="Y89" s="127" t="s">
        <v>332</v>
      </c>
      <c r="Z89" s="127" t="s">
        <v>151</v>
      </c>
      <c r="AA89" s="133">
        <v>2E-3</v>
      </c>
      <c r="AB89" s="96">
        <v>1</v>
      </c>
      <c r="AC89" s="102" t="s">
        <v>333</v>
      </c>
      <c r="AD89" s="102"/>
      <c r="AE89" s="138">
        <v>43679</v>
      </c>
      <c r="AF89" s="96" t="s">
        <v>292</v>
      </c>
    </row>
    <row r="90" spans="1:32" s="109" customFormat="1" x14ac:dyDescent="0.25">
      <c r="A90" s="96">
        <v>44</v>
      </c>
      <c r="B90" s="96">
        <v>68</v>
      </c>
      <c r="C90" s="96" t="s">
        <v>98</v>
      </c>
      <c r="D90" s="96" t="s">
        <v>286</v>
      </c>
      <c r="E90" s="97">
        <v>24</v>
      </c>
      <c r="F90" s="96" t="s">
        <v>41</v>
      </c>
      <c r="G90" s="98" t="s">
        <v>320</v>
      </c>
      <c r="H90" s="97" t="s">
        <v>329</v>
      </c>
      <c r="I90" s="97" t="s">
        <v>41</v>
      </c>
      <c r="J90" s="96" t="s">
        <v>198</v>
      </c>
      <c r="K90" s="96" t="s">
        <v>199</v>
      </c>
      <c r="L90" s="1" t="s">
        <v>200</v>
      </c>
      <c r="M90" s="96" t="s">
        <v>272</v>
      </c>
      <c r="N90" s="144">
        <v>17.329999999999998</v>
      </c>
      <c r="O90" s="96" t="s">
        <v>323</v>
      </c>
      <c r="P90" s="97" t="s">
        <v>330</v>
      </c>
      <c r="Q90" s="97" t="s">
        <v>252</v>
      </c>
      <c r="R90" s="99">
        <v>43351</v>
      </c>
      <c r="S90" s="100" t="s">
        <v>331</v>
      </c>
      <c r="T90" s="97" t="s">
        <v>207</v>
      </c>
      <c r="U90" s="101" t="s">
        <v>283</v>
      </c>
      <c r="V90" s="104" t="s">
        <v>223</v>
      </c>
      <c r="W90" s="96" t="s">
        <v>214</v>
      </c>
      <c r="X90" s="96" t="s">
        <v>231</v>
      </c>
      <c r="Y90" s="127" t="s">
        <v>232</v>
      </c>
      <c r="Z90" s="127" t="s">
        <v>156</v>
      </c>
      <c r="AA90" s="133">
        <v>5.0000000000000001E-3</v>
      </c>
      <c r="AB90" s="96">
        <v>1</v>
      </c>
      <c r="AC90" s="102" t="s">
        <v>230</v>
      </c>
      <c r="AD90" s="102"/>
      <c r="AE90" s="138">
        <v>43679</v>
      </c>
      <c r="AF90" s="96" t="s">
        <v>292</v>
      </c>
    </row>
    <row r="91" spans="1:32" s="109" customFormat="1" x14ac:dyDescent="0.25">
      <c r="A91" s="96">
        <v>44</v>
      </c>
      <c r="B91" s="96">
        <v>68</v>
      </c>
      <c r="C91" s="96" t="s">
        <v>98</v>
      </c>
      <c r="D91" s="96" t="s">
        <v>286</v>
      </c>
      <c r="E91" s="97">
        <v>24</v>
      </c>
      <c r="F91" s="96" t="s">
        <v>41</v>
      </c>
      <c r="G91" s="98" t="s">
        <v>320</v>
      </c>
      <c r="H91" s="97" t="s">
        <v>329</v>
      </c>
      <c r="I91" s="97" t="s">
        <v>41</v>
      </c>
      <c r="J91" s="96" t="s">
        <v>198</v>
      </c>
      <c r="K91" s="96" t="s">
        <v>199</v>
      </c>
      <c r="L91" s="1" t="s">
        <v>200</v>
      </c>
      <c r="M91" s="96" t="s">
        <v>272</v>
      </c>
      <c r="N91" s="144">
        <v>17.329999999999998</v>
      </c>
      <c r="O91" s="96" t="s">
        <v>323</v>
      </c>
      <c r="P91" s="97" t="s">
        <v>330</v>
      </c>
      <c r="Q91" s="97" t="s">
        <v>252</v>
      </c>
      <c r="R91" s="99">
        <v>43351</v>
      </c>
      <c r="S91" s="100" t="s">
        <v>331</v>
      </c>
      <c r="T91" s="97" t="s">
        <v>207</v>
      </c>
      <c r="U91" s="101" t="s">
        <v>283</v>
      </c>
      <c r="V91" s="104" t="s">
        <v>223</v>
      </c>
      <c r="W91" s="96" t="s">
        <v>214</v>
      </c>
      <c r="X91" s="96" t="s">
        <v>215</v>
      </c>
      <c r="Y91" s="127" t="s">
        <v>41</v>
      </c>
      <c r="Z91" s="127" t="s">
        <v>158</v>
      </c>
      <c r="AA91" s="133">
        <v>3.5999999999999997E-2</v>
      </c>
      <c r="AB91" s="96">
        <v>26</v>
      </c>
      <c r="AC91" s="102" t="s">
        <v>230</v>
      </c>
      <c r="AD91" s="102"/>
      <c r="AE91" s="138">
        <v>43679</v>
      </c>
      <c r="AF91" s="96" t="s">
        <v>292</v>
      </c>
    </row>
    <row r="92" spans="1:32" s="109" customFormat="1" x14ac:dyDescent="0.25">
      <c r="A92" s="96">
        <v>44</v>
      </c>
      <c r="B92" s="96">
        <v>68</v>
      </c>
      <c r="C92" s="96" t="s">
        <v>98</v>
      </c>
      <c r="D92" s="96" t="s">
        <v>286</v>
      </c>
      <c r="E92" s="97">
        <v>24</v>
      </c>
      <c r="F92" s="96" t="s">
        <v>41</v>
      </c>
      <c r="G92" s="98" t="s">
        <v>320</v>
      </c>
      <c r="H92" s="97" t="s">
        <v>329</v>
      </c>
      <c r="I92" s="97" t="s">
        <v>41</v>
      </c>
      <c r="J92" s="96" t="s">
        <v>198</v>
      </c>
      <c r="K92" s="96" t="s">
        <v>199</v>
      </c>
      <c r="L92" s="1" t="s">
        <v>200</v>
      </c>
      <c r="M92" s="96" t="s">
        <v>272</v>
      </c>
      <c r="N92" s="144">
        <v>17.329999999999998</v>
      </c>
      <c r="O92" s="96" t="s">
        <v>323</v>
      </c>
      <c r="P92" s="97" t="s">
        <v>330</v>
      </c>
      <c r="Q92" s="97" t="s">
        <v>252</v>
      </c>
      <c r="R92" s="99">
        <v>43351</v>
      </c>
      <c r="S92" s="100" t="s">
        <v>331</v>
      </c>
      <c r="T92" s="97" t="s">
        <v>207</v>
      </c>
      <c r="U92" s="101" t="s">
        <v>283</v>
      </c>
      <c r="V92" s="96" t="s">
        <v>213</v>
      </c>
      <c r="W92" s="96" t="s">
        <v>210</v>
      </c>
      <c r="X92" s="96" t="s">
        <v>224</v>
      </c>
      <c r="Y92" s="127" t="s">
        <v>41</v>
      </c>
      <c r="Z92" s="127" t="s">
        <v>150</v>
      </c>
      <c r="AA92" s="133" t="s">
        <v>291</v>
      </c>
      <c r="AB92" s="96">
        <v>6</v>
      </c>
      <c r="AC92" s="102" t="s">
        <v>216</v>
      </c>
      <c r="AD92" s="102"/>
      <c r="AE92" s="138">
        <v>43679</v>
      </c>
      <c r="AF92" s="96" t="s">
        <v>292</v>
      </c>
    </row>
    <row r="93" spans="1:32" x14ac:dyDescent="0.25">
      <c r="A93" s="96">
        <v>44</v>
      </c>
      <c r="B93" s="96">
        <v>68</v>
      </c>
      <c r="C93" s="96" t="s">
        <v>98</v>
      </c>
      <c r="D93" s="96" t="s">
        <v>286</v>
      </c>
      <c r="E93" s="97">
        <v>24</v>
      </c>
      <c r="F93" s="96" t="s">
        <v>41</v>
      </c>
      <c r="G93" s="98" t="s">
        <v>320</v>
      </c>
      <c r="H93" s="97" t="s">
        <v>329</v>
      </c>
      <c r="I93" s="97" t="s">
        <v>41</v>
      </c>
      <c r="J93" s="96" t="s">
        <v>198</v>
      </c>
      <c r="K93" s="96" t="s">
        <v>199</v>
      </c>
      <c r="L93" s="1" t="s">
        <v>200</v>
      </c>
      <c r="M93" s="96" t="s">
        <v>272</v>
      </c>
      <c r="N93" s="144">
        <v>17.329999999999998</v>
      </c>
      <c r="O93" s="96" t="s">
        <v>323</v>
      </c>
      <c r="P93" s="97" t="s">
        <v>330</v>
      </c>
      <c r="Q93" s="97" t="s">
        <v>252</v>
      </c>
      <c r="R93" s="99">
        <v>43351</v>
      </c>
      <c r="S93" s="100" t="s">
        <v>331</v>
      </c>
      <c r="T93" s="97" t="s">
        <v>207</v>
      </c>
      <c r="U93" s="101" t="s">
        <v>283</v>
      </c>
      <c r="V93" s="96" t="s">
        <v>213</v>
      </c>
      <c r="W93" s="96" t="s">
        <v>210</v>
      </c>
      <c r="X93" s="96" t="s">
        <v>211</v>
      </c>
      <c r="Y93" s="127" t="s">
        <v>14</v>
      </c>
      <c r="Z93" s="127" t="s">
        <v>15</v>
      </c>
      <c r="AA93" s="133" t="s">
        <v>41</v>
      </c>
      <c r="AB93" s="96">
        <v>1</v>
      </c>
      <c r="AC93" s="102" t="s">
        <v>334</v>
      </c>
      <c r="AD93" s="102"/>
      <c r="AE93" s="138">
        <v>43679</v>
      </c>
      <c r="AF93" s="96" t="s">
        <v>292</v>
      </c>
    </row>
    <row r="94" spans="1:32" x14ac:dyDescent="0.25">
      <c r="A94" s="96">
        <v>44</v>
      </c>
      <c r="B94" s="96">
        <v>68</v>
      </c>
      <c r="C94" s="96" t="s">
        <v>98</v>
      </c>
      <c r="D94" s="96" t="s">
        <v>286</v>
      </c>
      <c r="E94" s="97">
        <v>24</v>
      </c>
      <c r="F94" s="96" t="s">
        <v>41</v>
      </c>
      <c r="G94" s="98" t="s">
        <v>320</v>
      </c>
      <c r="H94" s="97" t="s">
        <v>329</v>
      </c>
      <c r="I94" s="97" t="s">
        <v>41</v>
      </c>
      <c r="J94" s="96" t="s">
        <v>198</v>
      </c>
      <c r="K94" s="96" t="s">
        <v>199</v>
      </c>
      <c r="L94" s="1" t="s">
        <v>200</v>
      </c>
      <c r="M94" s="96" t="s">
        <v>272</v>
      </c>
      <c r="N94" s="144">
        <v>17.329999999999998</v>
      </c>
      <c r="O94" s="96" t="s">
        <v>323</v>
      </c>
      <c r="P94" s="97" t="s">
        <v>330</v>
      </c>
      <c r="Q94" s="97" t="s">
        <v>252</v>
      </c>
      <c r="R94" s="99">
        <v>43351</v>
      </c>
      <c r="S94" s="100" t="s">
        <v>331</v>
      </c>
      <c r="T94" s="97" t="s">
        <v>207</v>
      </c>
      <c r="U94" s="101" t="s">
        <v>283</v>
      </c>
      <c r="V94" s="96" t="s">
        <v>213</v>
      </c>
      <c r="W94" s="96" t="s">
        <v>214</v>
      </c>
      <c r="X94" s="96" t="s">
        <v>215</v>
      </c>
      <c r="Y94" s="127" t="s">
        <v>41</v>
      </c>
      <c r="Z94" s="127" t="s">
        <v>158</v>
      </c>
      <c r="AA94" s="133">
        <v>4.4999999999999998E-2</v>
      </c>
      <c r="AB94" s="96">
        <v>441</v>
      </c>
      <c r="AC94" s="102" t="s">
        <v>230</v>
      </c>
      <c r="AD94" s="102"/>
      <c r="AE94" s="138">
        <v>43679</v>
      </c>
      <c r="AF94" s="96" t="s">
        <v>292</v>
      </c>
    </row>
    <row r="95" spans="1:32" x14ac:dyDescent="0.25">
      <c r="A95" s="103">
        <v>34</v>
      </c>
      <c r="B95" s="103">
        <v>1</v>
      </c>
      <c r="C95" s="103" t="s">
        <v>86</v>
      </c>
      <c r="D95" s="103" t="s">
        <v>335</v>
      </c>
      <c r="E95" s="104">
        <v>11</v>
      </c>
      <c r="F95" s="103" t="s">
        <v>41</v>
      </c>
      <c r="G95" s="105" t="s">
        <v>336</v>
      </c>
      <c r="H95" s="104" t="s">
        <v>337</v>
      </c>
      <c r="I95" s="104" t="s">
        <v>41</v>
      </c>
      <c r="J95" s="103" t="s">
        <v>271</v>
      </c>
      <c r="K95" s="103" t="s">
        <v>199</v>
      </c>
      <c r="L95" s="2" t="s">
        <v>200</v>
      </c>
      <c r="M95" s="103" t="s">
        <v>218</v>
      </c>
      <c r="N95" s="145">
        <v>6.93</v>
      </c>
      <c r="O95" s="103" t="s">
        <v>238</v>
      </c>
      <c r="P95" s="104" t="s">
        <v>338</v>
      </c>
      <c r="Q95" s="104" t="s">
        <v>315</v>
      </c>
      <c r="R95" s="125" t="s">
        <v>339</v>
      </c>
      <c r="S95" s="107" t="s">
        <v>340</v>
      </c>
      <c r="T95" s="104" t="s">
        <v>207</v>
      </c>
      <c r="U95" s="126" t="s">
        <v>276</v>
      </c>
      <c r="V95" s="104" t="s">
        <v>213</v>
      </c>
      <c r="W95" s="103" t="s">
        <v>210</v>
      </c>
      <c r="X95" s="103" t="s">
        <v>224</v>
      </c>
      <c r="Y95" s="127" t="s">
        <v>41</v>
      </c>
      <c r="Z95" s="120" t="s">
        <v>150</v>
      </c>
      <c r="AA95" s="134">
        <v>5.0000000000000001E-3</v>
      </c>
      <c r="AB95" s="103">
        <v>29</v>
      </c>
      <c r="AC95" s="25" t="s">
        <v>216</v>
      </c>
      <c r="AD95" s="25"/>
      <c r="AE95" s="139">
        <v>43675</v>
      </c>
      <c r="AF95" s="96" t="s">
        <v>212</v>
      </c>
    </row>
    <row r="96" spans="1:32" x14ac:dyDescent="0.25">
      <c r="A96" s="96">
        <v>34</v>
      </c>
      <c r="B96" s="96">
        <v>1</v>
      </c>
      <c r="C96" s="96" t="s">
        <v>86</v>
      </c>
      <c r="D96" s="96" t="s">
        <v>335</v>
      </c>
      <c r="E96" s="97">
        <v>11</v>
      </c>
      <c r="F96" s="96" t="s">
        <v>41</v>
      </c>
      <c r="G96" s="98" t="s">
        <v>336</v>
      </c>
      <c r="H96" s="97" t="s">
        <v>337</v>
      </c>
      <c r="I96" s="97" t="s">
        <v>41</v>
      </c>
      <c r="J96" s="96" t="s">
        <v>271</v>
      </c>
      <c r="K96" s="96" t="s">
        <v>199</v>
      </c>
      <c r="L96" s="1" t="s">
        <v>200</v>
      </c>
      <c r="M96" s="96" t="s">
        <v>218</v>
      </c>
      <c r="N96" s="144">
        <v>6.93</v>
      </c>
      <c r="O96" s="96" t="s">
        <v>238</v>
      </c>
      <c r="P96" s="97" t="s">
        <v>338</v>
      </c>
      <c r="Q96" s="97" t="s">
        <v>315</v>
      </c>
      <c r="R96" s="111" t="s">
        <v>339</v>
      </c>
      <c r="S96" s="100" t="s">
        <v>340</v>
      </c>
      <c r="T96" s="97" t="s">
        <v>207</v>
      </c>
      <c r="U96" s="101" t="s">
        <v>276</v>
      </c>
      <c r="V96" s="104" t="s">
        <v>226</v>
      </c>
      <c r="W96" s="103" t="s">
        <v>210</v>
      </c>
      <c r="X96" s="103" t="s">
        <v>211</v>
      </c>
      <c r="Y96" s="127" t="s">
        <v>41</v>
      </c>
      <c r="Z96" s="127" t="s">
        <v>158</v>
      </c>
      <c r="AA96" s="134" t="s">
        <v>41</v>
      </c>
      <c r="AB96" s="96">
        <v>2</v>
      </c>
      <c r="AC96" s="102"/>
      <c r="AD96" s="102"/>
      <c r="AE96" s="139">
        <v>43675</v>
      </c>
      <c r="AF96" s="96" t="s">
        <v>212</v>
      </c>
    </row>
    <row r="97" spans="1:32" x14ac:dyDescent="0.25">
      <c r="A97" s="96">
        <v>34</v>
      </c>
      <c r="B97" s="96">
        <v>1</v>
      </c>
      <c r="C97" s="96" t="s">
        <v>86</v>
      </c>
      <c r="D97" s="96" t="s">
        <v>335</v>
      </c>
      <c r="E97" s="97">
        <v>11</v>
      </c>
      <c r="F97" s="96" t="s">
        <v>41</v>
      </c>
      <c r="G97" s="98" t="s">
        <v>336</v>
      </c>
      <c r="H97" s="97" t="s">
        <v>337</v>
      </c>
      <c r="I97" s="97" t="s">
        <v>41</v>
      </c>
      <c r="J97" s="96" t="s">
        <v>271</v>
      </c>
      <c r="K97" s="96" t="s">
        <v>199</v>
      </c>
      <c r="L97" s="1" t="s">
        <v>200</v>
      </c>
      <c r="M97" s="96" t="s">
        <v>218</v>
      </c>
      <c r="N97" s="144">
        <v>6.93</v>
      </c>
      <c r="O97" s="96" t="s">
        <v>238</v>
      </c>
      <c r="P97" s="97" t="s">
        <v>338</v>
      </c>
      <c r="Q97" s="97" t="s">
        <v>315</v>
      </c>
      <c r="R97" s="111" t="s">
        <v>339</v>
      </c>
      <c r="S97" s="100" t="s">
        <v>340</v>
      </c>
      <c r="T97" s="97" t="s">
        <v>207</v>
      </c>
      <c r="U97" s="101" t="s">
        <v>276</v>
      </c>
      <c r="V97" s="104" t="s">
        <v>226</v>
      </c>
      <c r="W97" s="103" t="s">
        <v>210</v>
      </c>
      <c r="X97" s="103" t="s">
        <v>211</v>
      </c>
      <c r="Y97" s="127" t="s">
        <v>10</v>
      </c>
      <c r="Z97" s="120" t="s">
        <v>227</v>
      </c>
      <c r="AA97" s="134" t="s">
        <v>41</v>
      </c>
      <c r="AB97" s="103">
        <v>1</v>
      </c>
      <c r="AC97" s="102" t="s">
        <v>228</v>
      </c>
      <c r="AD97" s="102"/>
      <c r="AE97" s="139">
        <v>43675</v>
      </c>
      <c r="AF97" s="96" t="s">
        <v>212</v>
      </c>
    </row>
    <row r="98" spans="1:32" s="109" customFormat="1" x14ac:dyDescent="0.25">
      <c r="A98" s="96">
        <v>34</v>
      </c>
      <c r="B98" s="96">
        <v>1</v>
      </c>
      <c r="C98" s="96" t="s">
        <v>86</v>
      </c>
      <c r="D98" s="96" t="s">
        <v>335</v>
      </c>
      <c r="E98" s="97">
        <v>11</v>
      </c>
      <c r="F98" s="96" t="s">
        <v>41</v>
      </c>
      <c r="G98" s="98" t="s">
        <v>336</v>
      </c>
      <c r="H98" s="97" t="s">
        <v>337</v>
      </c>
      <c r="I98" s="97" t="s">
        <v>41</v>
      </c>
      <c r="J98" s="96" t="s">
        <v>271</v>
      </c>
      <c r="K98" s="96" t="s">
        <v>199</v>
      </c>
      <c r="L98" s="1" t="s">
        <v>200</v>
      </c>
      <c r="M98" s="96" t="s">
        <v>218</v>
      </c>
      <c r="N98" s="144">
        <v>6.93</v>
      </c>
      <c r="O98" s="96" t="s">
        <v>238</v>
      </c>
      <c r="P98" s="97" t="s">
        <v>338</v>
      </c>
      <c r="Q98" s="97" t="s">
        <v>315</v>
      </c>
      <c r="R98" s="111" t="s">
        <v>339</v>
      </c>
      <c r="S98" s="100" t="s">
        <v>340</v>
      </c>
      <c r="T98" s="97" t="s">
        <v>207</v>
      </c>
      <c r="U98" s="101" t="s">
        <v>276</v>
      </c>
      <c r="V98" s="97" t="s">
        <v>226</v>
      </c>
      <c r="W98" s="96" t="s">
        <v>277</v>
      </c>
      <c r="X98" s="96" t="s">
        <v>211</v>
      </c>
      <c r="Y98" s="127" t="s">
        <v>29</v>
      </c>
      <c r="Z98" s="127" t="s">
        <v>30</v>
      </c>
      <c r="AA98" s="134" t="s">
        <v>41</v>
      </c>
      <c r="AB98" s="103">
        <v>1</v>
      </c>
      <c r="AC98" s="102"/>
      <c r="AD98" s="102"/>
      <c r="AE98" s="139">
        <v>43675</v>
      </c>
      <c r="AF98" s="96" t="s">
        <v>212</v>
      </c>
    </row>
    <row r="99" spans="1:32" x14ac:dyDescent="0.25">
      <c r="A99" s="96">
        <v>34</v>
      </c>
      <c r="B99" s="96">
        <v>1</v>
      </c>
      <c r="C99" s="96" t="s">
        <v>86</v>
      </c>
      <c r="D99" s="96" t="s">
        <v>335</v>
      </c>
      <c r="E99" s="97">
        <v>11</v>
      </c>
      <c r="F99" s="96" t="s">
        <v>41</v>
      </c>
      <c r="G99" s="98" t="s">
        <v>336</v>
      </c>
      <c r="H99" s="97" t="s">
        <v>337</v>
      </c>
      <c r="I99" s="97" t="s">
        <v>41</v>
      </c>
      <c r="J99" s="96" t="s">
        <v>271</v>
      </c>
      <c r="K99" s="96" t="s">
        <v>199</v>
      </c>
      <c r="L99" s="1" t="s">
        <v>200</v>
      </c>
      <c r="M99" s="96" t="s">
        <v>218</v>
      </c>
      <c r="N99" s="144">
        <v>6.93</v>
      </c>
      <c r="O99" s="96" t="s">
        <v>238</v>
      </c>
      <c r="P99" s="97" t="s">
        <v>338</v>
      </c>
      <c r="Q99" s="97" t="s">
        <v>315</v>
      </c>
      <c r="R99" s="111" t="s">
        <v>339</v>
      </c>
      <c r="S99" s="100" t="s">
        <v>340</v>
      </c>
      <c r="T99" s="97" t="s">
        <v>207</v>
      </c>
      <c r="U99" s="101" t="s">
        <v>276</v>
      </c>
      <c r="V99" s="97" t="s">
        <v>213</v>
      </c>
      <c r="W99" s="103" t="s">
        <v>214</v>
      </c>
      <c r="X99" s="103" t="s">
        <v>215</v>
      </c>
      <c r="Y99" s="127" t="s">
        <v>41</v>
      </c>
      <c r="Z99" s="127" t="s">
        <v>157</v>
      </c>
      <c r="AA99" s="133">
        <v>1E-3</v>
      </c>
      <c r="AB99" s="96">
        <v>2</v>
      </c>
      <c r="AC99" s="102" t="s">
        <v>216</v>
      </c>
      <c r="AD99" s="102"/>
      <c r="AE99" s="139">
        <v>43675</v>
      </c>
      <c r="AF99" s="96" t="s">
        <v>212</v>
      </c>
    </row>
    <row r="100" spans="1:32" s="109" customFormat="1" x14ac:dyDescent="0.25">
      <c r="A100" s="96">
        <v>35</v>
      </c>
      <c r="B100" s="96">
        <v>2</v>
      </c>
      <c r="C100" s="96" t="s">
        <v>86</v>
      </c>
      <c r="D100" s="96" t="s">
        <v>335</v>
      </c>
      <c r="E100" s="97">
        <v>11</v>
      </c>
      <c r="F100" s="96" t="s">
        <v>41</v>
      </c>
      <c r="G100" s="98" t="s">
        <v>336</v>
      </c>
      <c r="H100" s="97" t="s">
        <v>337</v>
      </c>
      <c r="I100" s="97" t="s">
        <v>41</v>
      </c>
      <c r="J100" s="96" t="s">
        <v>281</v>
      </c>
      <c r="K100" s="96" t="s">
        <v>199</v>
      </c>
      <c r="L100" s="1" t="s">
        <v>200</v>
      </c>
      <c r="M100" s="96" t="s">
        <v>218</v>
      </c>
      <c r="N100" s="144">
        <v>21.15</v>
      </c>
      <c r="O100" s="96" t="s">
        <v>238</v>
      </c>
      <c r="P100" s="97" t="s">
        <v>273</v>
      </c>
      <c r="Q100" s="97" t="s">
        <v>315</v>
      </c>
      <c r="R100" s="111" t="s">
        <v>339</v>
      </c>
      <c r="S100" s="100" t="s">
        <v>340</v>
      </c>
      <c r="T100" s="97" t="s">
        <v>207</v>
      </c>
      <c r="U100" s="101" t="s">
        <v>276</v>
      </c>
      <c r="V100" s="104" t="s">
        <v>223</v>
      </c>
      <c r="W100" s="96" t="s">
        <v>210</v>
      </c>
      <c r="X100" s="96" t="s">
        <v>224</v>
      </c>
      <c r="Y100" s="127" t="s">
        <v>41</v>
      </c>
      <c r="Z100" s="127" t="s">
        <v>150</v>
      </c>
      <c r="AA100" s="133">
        <v>8.0000000000000002E-3</v>
      </c>
      <c r="AB100" s="96">
        <v>1</v>
      </c>
      <c r="AC100" s="102" t="s">
        <v>216</v>
      </c>
      <c r="AD100" s="102"/>
      <c r="AE100" s="139">
        <v>43675</v>
      </c>
      <c r="AF100" s="96" t="s">
        <v>212</v>
      </c>
    </row>
    <row r="101" spans="1:32" s="109" customFormat="1" x14ac:dyDescent="0.25">
      <c r="A101" s="96">
        <v>35</v>
      </c>
      <c r="B101" s="96">
        <v>2</v>
      </c>
      <c r="C101" s="96" t="s">
        <v>86</v>
      </c>
      <c r="D101" s="96" t="s">
        <v>335</v>
      </c>
      <c r="E101" s="97">
        <v>11</v>
      </c>
      <c r="F101" s="96" t="s">
        <v>41</v>
      </c>
      <c r="G101" s="98" t="s">
        <v>336</v>
      </c>
      <c r="H101" s="97" t="s">
        <v>337</v>
      </c>
      <c r="I101" s="97" t="s">
        <v>41</v>
      </c>
      <c r="J101" s="96" t="s">
        <v>281</v>
      </c>
      <c r="K101" s="96" t="s">
        <v>199</v>
      </c>
      <c r="L101" s="1" t="s">
        <v>200</v>
      </c>
      <c r="M101" s="96" t="s">
        <v>218</v>
      </c>
      <c r="N101" s="144">
        <v>21.15</v>
      </c>
      <c r="O101" s="96" t="s">
        <v>238</v>
      </c>
      <c r="P101" s="97" t="s">
        <v>273</v>
      </c>
      <c r="Q101" s="97" t="s">
        <v>315</v>
      </c>
      <c r="R101" s="111" t="s">
        <v>339</v>
      </c>
      <c r="S101" s="100" t="s">
        <v>340</v>
      </c>
      <c r="T101" s="97" t="s">
        <v>207</v>
      </c>
      <c r="U101" s="101" t="s">
        <v>276</v>
      </c>
      <c r="V101" s="104" t="s">
        <v>213</v>
      </c>
      <c r="W101" s="96" t="s">
        <v>210</v>
      </c>
      <c r="X101" s="96" t="s">
        <v>224</v>
      </c>
      <c r="Y101" s="127" t="s">
        <v>41</v>
      </c>
      <c r="Z101" s="127" t="s">
        <v>150</v>
      </c>
      <c r="AA101" s="133">
        <v>5.0000000000000001E-3</v>
      </c>
      <c r="AB101" s="96">
        <v>39</v>
      </c>
      <c r="AC101" s="102" t="s">
        <v>216</v>
      </c>
      <c r="AD101" s="102"/>
      <c r="AE101" s="139">
        <v>43675</v>
      </c>
      <c r="AF101" s="96" t="s">
        <v>212</v>
      </c>
    </row>
    <row r="102" spans="1:32" x14ac:dyDescent="0.25">
      <c r="A102" s="96">
        <v>35</v>
      </c>
      <c r="B102" s="96">
        <v>2</v>
      </c>
      <c r="C102" s="96" t="s">
        <v>86</v>
      </c>
      <c r="D102" s="96" t="s">
        <v>335</v>
      </c>
      <c r="E102" s="97">
        <v>11</v>
      </c>
      <c r="F102" s="96" t="s">
        <v>41</v>
      </c>
      <c r="G102" s="98" t="s">
        <v>336</v>
      </c>
      <c r="H102" s="97" t="s">
        <v>337</v>
      </c>
      <c r="I102" s="97" t="s">
        <v>41</v>
      </c>
      <c r="J102" s="96" t="s">
        <v>281</v>
      </c>
      <c r="K102" s="96" t="s">
        <v>199</v>
      </c>
      <c r="L102" s="1" t="s">
        <v>200</v>
      </c>
      <c r="M102" s="96" t="s">
        <v>218</v>
      </c>
      <c r="N102" s="144">
        <v>21.15</v>
      </c>
      <c r="O102" s="96" t="s">
        <v>238</v>
      </c>
      <c r="P102" s="97" t="s">
        <v>273</v>
      </c>
      <c r="Q102" s="97" t="s">
        <v>315</v>
      </c>
      <c r="R102" s="111" t="s">
        <v>339</v>
      </c>
      <c r="S102" s="100" t="s">
        <v>340</v>
      </c>
      <c r="T102" s="97" t="s">
        <v>207</v>
      </c>
      <c r="U102" s="101" t="s">
        <v>276</v>
      </c>
      <c r="V102" s="97" t="s">
        <v>226</v>
      </c>
      <c r="W102" s="96" t="s">
        <v>210</v>
      </c>
      <c r="X102" s="96" t="s">
        <v>211</v>
      </c>
      <c r="Y102" s="127" t="s">
        <v>7</v>
      </c>
      <c r="Z102" s="127" t="s">
        <v>56</v>
      </c>
      <c r="AA102" s="133" t="s">
        <v>41</v>
      </c>
      <c r="AB102" s="96">
        <v>8</v>
      </c>
      <c r="AC102" s="102"/>
      <c r="AD102" s="102"/>
      <c r="AE102" s="139">
        <v>43675</v>
      </c>
      <c r="AF102" s="96" t="s">
        <v>212</v>
      </c>
    </row>
    <row r="103" spans="1:32" s="109" customFormat="1" x14ac:dyDescent="0.25">
      <c r="A103" s="96">
        <v>35</v>
      </c>
      <c r="B103" s="96">
        <v>2</v>
      </c>
      <c r="C103" s="96" t="s">
        <v>86</v>
      </c>
      <c r="D103" s="96" t="s">
        <v>335</v>
      </c>
      <c r="E103" s="97">
        <v>11</v>
      </c>
      <c r="F103" s="96" t="s">
        <v>41</v>
      </c>
      <c r="G103" s="98" t="s">
        <v>336</v>
      </c>
      <c r="H103" s="97" t="s">
        <v>337</v>
      </c>
      <c r="I103" s="97" t="s">
        <v>41</v>
      </c>
      <c r="J103" s="96" t="s">
        <v>281</v>
      </c>
      <c r="K103" s="96" t="s">
        <v>199</v>
      </c>
      <c r="L103" s="1" t="s">
        <v>200</v>
      </c>
      <c r="M103" s="96" t="s">
        <v>218</v>
      </c>
      <c r="N103" s="144">
        <v>21.15</v>
      </c>
      <c r="O103" s="96" t="s">
        <v>238</v>
      </c>
      <c r="P103" s="97" t="s">
        <v>273</v>
      </c>
      <c r="Q103" s="97" t="s">
        <v>315</v>
      </c>
      <c r="R103" s="111" t="s">
        <v>339</v>
      </c>
      <c r="S103" s="100" t="s">
        <v>340</v>
      </c>
      <c r="T103" s="97" t="s">
        <v>207</v>
      </c>
      <c r="U103" s="101" t="s">
        <v>276</v>
      </c>
      <c r="V103" s="97" t="s">
        <v>226</v>
      </c>
      <c r="W103" s="96" t="s">
        <v>210</v>
      </c>
      <c r="X103" s="96" t="s">
        <v>211</v>
      </c>
      <c r="Y103" s="127" t="s">
        <v>33</v>
      </c>
      <c r="Z103" s="127" t="s">
        <v>34</v>
      </c>
      <c r="AA103" s="133" t="s">
        <v>41</v>
      </c>
      <c r="AB103" s="96">
        <v>2</v>
      </c>
      <c r="AC103" s="102"/>
      <c r="AD103" s="102"/>
      <c r="AE103" s="139">
        <v>43675</v>
      </c>
      <c r="AF103" s="96" t="s">
        <v>212</v>
      </c>
    </row>
    <row r="104" spans="1:32" s="109" customFormat="1" x14ac:dyDescent="0.25">
      <c r="A104" s="96">
        <v>35</v>
      </c>
      <c r="B104" s="96">
        <v>2</v>
      </c>
      <c r="C104" s="96" t="s">
        <v>86</v>
      </c>
      <c r="D104" s="96" t="s">
        <v>335</v>
      </c>
      <c r="E104" s="97">
        <v>11</v>
      </c>
      <c r="F104" s="96" t="s">
        <v>41</v>
      </c>
      <c r="G104" s="98" t="s">
        <v>336</v>
      </c>
      <c r="H104" s="97" t="s">
        <v>337</v>
      </c>
      <c r="I104" s="97" t="s">
        <v>41</v>
      </c>
      <c r="J104" s="96" t="s">
        <v>281</v>
      </c>
      <c r="K104" s="96" t="s">
        <v>199</v>
      </c>
      <c r="L104" s="1" t="s">
        <v>200</v>
      </c>
      <c r="M104" s="96" t="s">
        <v>218</v>
      </c>
      <c r="N104" s="144">
        <v>21.15</v>
      </c>
      <c r="O104" s="96" t="s">
        <v>238</v>
      </c>
      <c r="P104" s="97" t="s">
        <v>273</v>
      </c>
      <c r="Q104" s="97" t="s">
        <v>315</v>
      </c>
      <c r="R104" s="111" t="s">
        <v>339</v>
      </c>
      <c r="S104" s="100" t="s">
        <v>340</v>
      </c>
      <c r="T104" s="97" t="s">
        <v>207</v>
      </c>
      <c r="U104" s="101" t="s">
        <v>276</v>
      </c>
      <c r="V104" s="97" t="s">
        <v>226</v>
      </c>
      <c r="W104" s="96" t="s">
        <v>210</v>
      </c>
      <c r="X104" s="96" t="s">
        <v>211</v>
      </c>
      <c r="Y104" s="127" t="s">
        <v>38</v>
      </c>
      <c r="Z104" s="127" t="s">
        <v>39</v>
      </c>
      <c r="AA104" s="133" t="s">
        <v>41</v>
      </c>
      <c r="AB104" s="96">
        <v>1</v>
      </c>
      <c r="AC104" s="102"/>
      <c r="AD104" s="102"/>
      <c r="AE104" s="139">
        <v>43675</v>
      </c>
      <c r="AF104" s="96" t="s">
        <v>212</v>
      </c>
    </row>
    <row r="105" spans="1:32" x14ac:dyDescent="0.25">
      <c r="A105" s="96">
        <v>35</v>
      </c>
      <c r="B105" s="96">
        <v>2</v>
      </c>
      <c r="C105" s="96" t="s">
        <v>86</v>
      </c>
      <c r="D105" s="96" t="s">
        <v>335</v>
      </c>
      <c r="E105" s="97">
        <v>11</v>
      </c>
      <c r="F105" s="96" t="s">
        <v>41</v>
      </c>
      <c r="G105" s="98" t="s">
        <v>336</v>
      </c>
      <c r="H105" s="97" t="s">
        <v>337</v>
      </c>
      <c r="I105" s="97" t="s">
        <v>41</v>
      </c>
      <c r="J105" s="96" t="s">
        <v>281</v>
      </c>
      <c r="K105" s="96" t="s">
        <v>199</v>
      </c>
      <c r="L105" s="1" t="s">
        <v>200</v>
      </c>
      <c r="M105" s="96" t="s">
        <v>218</v>
      </c>
      <c r="N105" s="144">
        <v>21.15</v>
      </c>
      <c r="O105" s="96" t="s">
        <v>238</v>
      </c>
      <c r="P105" s="97" t="s">
        <v>273</v>
      </c>
      <c r="Q105" s="97" t="s">
        <v>315</v>
      </c>
      <c r="R105" s="111" t="s">
        <v>339</v>
      </c>
      <c r="S105" s="100" t="s">
        <v>340</v>
      </c>
      <c r="T105" s="97" t="s">
        <v>207</v>
      </c>
      <c r="U105" s="101" t="s">
        <v>276</v>
      </c>
      <c r="V105" s="97" t="s">
        <v>226</v>
      </c>
      <c r="W105" s="96" t="s">
        <v>210</v>
      </c>
      <c r="X105" s="96" t="s">
        <v>211</v>
      </c>
      <c r="Y105" s="127" t="s">
        <v>10</v>
      </c>
      <c r="Z105" s="127" t="s">
        <v>11</v>
      </c>
      <c r="AA105" s="133" t="s">
        <v>41</v>
      </c>
      <c r="AB105" s="96">
        <v>4</v>
      </c>
      <c r="AC105" s="102"/>
      <c r="AD105" s="102"/>
      <c r="AE105" s="139">
        <v>43675</v>
      </c>
      <c r="AF105" s="96" t="s">
        <v>212</v>
      </c>
    </row>
    <row r="106" spans="1:32" x14ac:dyDescent="0.25">
      <c r="A106" s="96">
        <v>35</v>
      </c>
      <c r="B106" s="96">
        <v>2</v>
      </c>
      <c r="C106" s="96" t="s">
        <v>86</v>
      </c>
      <c r="D106" s="96" t="s">
        <v>335</v>
      </c>
      <c r="E106" s="97">
        <v>11</v>
      </c>
      <c r="F106" s="96" t="s">
        <v>41</v>
      </c>
      <c r="G106" s="98" t="s">
        <v>336</v>
      </c>
      <c r="H106" s="97" t="s">
        <v>337</v>
      </c>
      <c r="I106" s="97" t="s">
        <v>41</v>
      </c>
      <c r="J106" s="96" t="s">
        <v>281</v>
      </c>
      <c r="K106" s="96" t="s">
        <v>199</v>
      </c>
      <c r="L106" s="1" t="s">
        <v>200</v>
      </c>
      <c r="M106" s="96" t="s">
        <v>218</v>
      </c>
      <c r="N106" s="144">
        <v>21.15</v>
      </c>
      <c r="O106" s="96" t="s">
        <v>238</v>
      </c>
      <c r="P106" s="97" t="s">
        <v>273</v>
      </c>
      <c r="Q106" s="97" t="s">
        <v>315</v>
      </c>
      <c r="R106" s="111" t="s">
        <v>339</v>
      </c>
      <c r="S106" s="100" t="s">
        <v>340</v>
      </c>
      <c r="T106" s="97" t="s">
        <v>207</v>
      </c>
      <c r="U106" s="101" t="s">
        <v>276</v>
      </c>
      <c r="V106" s="104" t="s">
        <v>226</v>
      </c>
      <c r="W106" s="103" t="s">
        <v>210</v>
      </c>
      <c r="X106" s="103" t="s">
        <v>211</v>
      </c>
      <c r="Y106" s="127" t="s">
        <v>41</v>
      </c>
      <c r="Z106" s="127" t="s">
        <v>158</v>
      </c>
      <c r="AA106" s="134" t="s">
        <v>41</v>
      </c>
      <c r="AB106" s="96">
        <v>7</v>
      </c>
      <c r="AC106" s="102"/>
      <c r="AD106" s="102"/>
      <c r="AE106" s="139">
        <v>43675</v>
      </c>
      <c r="AF106" s="96" t="s">
        <v>212</v>
      </c>
    </row>
    <row r="107" spans="1:32" x14ac:dyDescent="0.25">
      <c r="A107" s="96">
        <v>35</v>
      </c>
      <c r="B107" s="96">
        <v>2</v>
      </c>
      <c r="C107" s="96" t="s">
        <v>86</v>
      </c>
      <c r="D107" s="96" t="s">
        <v>335</v>
      </c>
      <c r="E107" s="97">
        <v>11</v>
      </c>
      <c r="F107" s="96" t="s">
        <v>41</v>
      </c>
      <c r="G107" s="98" t="s">
        <v>336</v>
      </c>
      <c r="H107" s="97" t="s">
        <v>337</v>
      </c>
      <c r="I107" s="97" t="s">
        <v>41</v>
      </c>
      <c r="J107" s="96" t="s">
        <v>281</v>
      </c>
      <c r="K107" s="96" t="s">
        <v>199</v>
      </c>
      <c r="L107" s="1" t="s">
        <v>200</v>
      </c>
      <c r="M107" s="96" t="s">
        <v>218</v>
      </c>
      <c r="N107" s="144">
        <v>21.15</v>
      </c>
      <c r="O107" s="96" t="s">
        <v>238</v>
      </c>
      <c r="P107" s="97" t="s">
        <v>273</v>
      </c>
      <c r="Q107" s="97" t="s">
        <v>315</v>
      </c>
      <c r="R107" s="111" t="s">
        <v>339</v>
      </c>
      <c r="S107" s="100" t="s">
        <v>340</v>
      </c>
      <c r="T107" s="97" t="s">
        <v>207</v>
      </c>
      <c r="U107" s="101" t="s">
        <v>276</v>
      </c>
      <c r="V107" s="104" t="s">
        <v>223</v>
      </c>
      <c r="W107" s="103" t="s">
        <v>214</v>
      </c>
      <c r="X107" s="103" t="s">
        <v>215</v>
      </c>
      <c r="Y107" s="127" t="s">
        <v>244</v>
      </c>
      <c r="Z107" s="127" t="s">
        <v>293</v>
      </c>
      <c r="AA107" s="134">
        <v>3.0000000000000001E-3</v>
      </c>
      <c r="AB107" s="103">
        <v>1</v>
      </c>
      <c r="AC107" s="128" t="s">
        <v>341</v>
      </c>
      <c r="AD107" s="102"/>
      <c r="AE107" s="139">
        <v>43675</v>
      </c>
      <c r="AF107" s="96" t="s">
        <v>212</v>
      </c>
    </row>
    <row r="108" spans="1:32" x14ac:dyDescent="0.25">
      <c r="A108" s="96">
        <v>35</v>
      </c>
      <c r="B108" s="96">
        <v>2</v>
      </c>
      <c r="C108" s="96" t="s">
        <v>86</v>
      </c>
      <c r="D108" s="96" t="s">
        <v>335</v>
      </c>
      <c r="E108" s="97">
        <v>11</v>
      </c>
      <c r="F108" s="96" t="s">
        <v>41</v>
      </c>
      <c r="G108" s="98" t="s">
        <v>336</v>
      </c>
      <c r="H108" s="97" t="s">
        <v>337</v>
      </c>
      <c r="I108" s="97" t="s">
        <v>41</v>
      </c>
      <c r="J108" s="96" t="s">
        <v>281</v>
      </c>
      <c r="K108" s="96" t="s">
        <v>199</v>
      </c>
      <c r="L108" s="1" t="s">
        <v>200</v>
      </c>
      <c r="M108" s="96" t="s">
        <v>218</v>
      </c>
      <c r="N108" s="144">
        <v>21.15</v>
      </c>
      <c r="O108" s="96" t="s">
        <v>238</v>
      </c>
      <c r="P108" s="97" t="s">
        <v>273</v>
      </c>
      <c r="Q108" s="97" t="s">
        <v>315</v>
      </c>
      <c r="R108" s="111" t="s">
        <v>339</v>
      </c>
      <c r="S108" s="100" t="s">
        <v>340</v>
      </c>
      <c r="T108" s="97" t="s">
        <v>207</v>
      </c>
      <c r="U108" s="101" t="s">
        <v>276</v>
      </c>
      <c r="V108" s="97" t="s">
        <v>213</v>
      </c>
      <c r="W108" s="103" t="s">
        <v>214</v>
      </c>
      <c r="X108" s="103" t="s">
        <v>215</v>
      </c>
      <c r="Y108" s="127" t="s">
        <v>41</v>
      </c>
      <c r="Z108" s="127" t="s">
        <v>157</v>
      </c>
      <c r="AA108" s="133">
        <v>2E-3</v>
      </c>
      <c r="AB108" s="96">
        <v>12</v>
      </c>
      <c r="AC108" s="102" t="s">
        <v>216</v>
      </c>
      <c r="AD108" s="102"/>
      <c r="AE108" s="139">
        <v>43675</v>
      </c>
      <c r="AF108" s="96" t="s">
        <v>212</v>
      </c>
    </row>
    <row r="109" spans="1:32" x14ac:dyDescent="0.25">
      <c r="A109" s="96">
        <v>23</v>
      </c>
      <c r="B109" s="96">
        <v>106</v>
      </c>
      <c r="C109" s="96" t="s">
        <v>86</v>
      </c>
      <c r="D109" s="96" t="s">
        <v>335</v>
      </c>
      <c r="E109" s="96">
        <v>11</v>
      </c>
      <c r="F109" s="115" t="s">
        <v>41</v>
      </c>
      <c r="G109" s="121" t="s">
        <v>336</v>
      </c>
      <c r="H109" s="121" t="s">
        <v>342</v>
      </c>
      <c r="I109" s="96" t="s">
        <v>343</v>
      </c>
      <c r="J109" s="97" t="s">
        <v>198</v>
      </c>
      <c r="K109" s="97" t="s">
        <v>236</v>
      </c>
      <c r="L109" s="97" t="s">
        <v>237</v>
      </c>
      <c r="M109" s="96" t="s">
        <v>41</v>
      </c>
      <c r="N109" s="144">
        <v>0.02</v>
      </c>
      <c r="O109" s="115" t="s">
        <v>238</v>
      </c>
      <c r="P109" s="115" t="s">
        <v>338</v>
      </c>
      <c r="Q109" s="96" t="s">
        <v>315</v>
      </c>
      <c r="R109" s="116" t="s">
        <v>239</v>
      </c>
      <c r="S109" s="127" t="s">
        <v>344</v>
      </c>
      <c r="T109" s="96" t="s">
        <v>207</v>
      </c>
      <c r="U109" s="116" t="s">
        <v>241</v>
      </c>
      <c r="V109" s="104" t="s">
        <v>223</v>
      </c>
      <c r="W109" s="103" t="s">
        <v>214</v>
      </c>
      <c r="X109" s="103" t="s">
        <v>215</v>
      </c>
      <c r="Y109" s="127" t="s">
        <v>41</v>
      </c>
      <c r="Z109" s="120" t="s">
        <v>152</v>
      </c>
      <c r="AA109" s="133">
        <v>5.0000000000000001E-3</v>
      </c>
      <c r="AB109" s="96">
        <v>1</v>
      </c>
      <c r="AC109" s="102" t="s">
        <v>216</v>
      </c>
      <c r="AD109" s="102"/>
      <c r="AE109" s="138">
        <v>43675</v>
      </c>
      <c r="AF109" s="96" t="s">
        <v>212</v>
      </c>
    </row>
    <row r="110" spans="1:32" x14ac:dyDescent="0.25">
      <c r="A110" s="103">
        <v>42</v>
      </c>
      <c r="B110" s="103">
        <v>57</v>
      </c>
      <c r="C110" s="103" t="s">
        <v>86</v>
      </c>
      <c r="D110" s="103" t="s">
        <v>335</v>
      </c>
      <c r="E110" s="104">
        <v>11</v>
      </c>
      <c r="F110" s="103">
        <v>2</v>
      </c>
      <c r="G110" s="105" t="s">
        <v>345</v>
      </c>
      <c r="H110" s="104" t="s">
        <v>346</v>
      </c>
      <c r="I110" s="104" t="s">
        <v>41</v>
      </c>
      <c r="J110" s="103" t="s">
        <v>271</v>
      </c>
      <c r="K110" s="103" t="s">
        <v>199</v>
      </c>
      <c r="L110" s="2" t="s">
        <v>200</v>
      </c>
      <c r="M110" s="103" t="s">
        <v>218</v>
      </c>
      <c r="N110" s="145">
        <v>8.27</v>
      </c>
      <c r="O110" s="103" t="s">
        <v>238</v>
      </c>
      <c r="P110" s="104" t="s">
        <v>273</v>
      </c>
      <c r="Q110" s="104" t="s">
        <v>307</v>
      </c>
      <c r="R110" s="125" t="s">
        <v>347</v>
      </c>
      <c r="S110" s="107" t="s">
        <v>348</v>
      </c>
      <c r="T110" s="104" t="s">
        <v>207</v>
      </c>
      <c r="U110" s="126" t="s">
        <v>268</v>
      </c>
      <c r="V110" s="104" t="s">
        <v>213</v>
      </c>
      <c r="W110" s="103" t="s">
        <v>210</v>
      </c>
      <c r="X110" s="103" t="s">
        <v>224</v>
      </c>
      <c r="Y110" s="120" t="s">
        <v>41</v>
      </c>
      <c r="Z110" s="120" t="s">
        <v>150</v>
      </c>
      <c r="AA110" s="134" t="s">
        <v>291</v>
      </c>
      <c r="AB110" s="103">
        <v>1</v>
      </c>
      <c r="AC110" s="25" t="s">
        <v>216</v>
      </c>
      <c r="AD110" s="25"/>
      <c r="AE110" s="139">
        <v>43676</v>
      </c>
      <c r="AF110" s="96" t="s">
        <v>212</v>
      </c>
    </row>
    <row r="111" spans="1:32" x14ac:dyDescent="0.25">
      <c r="A111" s="103">
        <v>42</v>
      </c>
      <c r="B111" s="103">
        <v>57</v>
      </c>
      <c r="C111" s="103" t="s">
        <v>86</v>
      </c>
      <c r="D111" s="103" t="s">
        <v>335</v>
      </c>
      <c r="E111" s="104">
        <v>11</v>
      </c>
      <c r="F111" s="103">
        <v>2</v>
      </c>
      <c r="G111" s="105" t="s">
        <v>345</v>
      </c>
      <c r="H111" s="104" t="s">
        <v>346</v>
      </c>
      <c r="I111" s="104" t="s">
        <v>41</v>
      </c>
      <c r="J111" s="103" t="s">
        <v>271</v>
      </c>
      <c r="K111" s="103" t="s">
        <v>199</v>
      </c>
      <c r="L111" s="2" t="s">
        <v>200</v>
      </c>
      <c r="M111" s="103" t="s">
        <v>218</v>
      </c>
      <c r="N111" s="145">
        <v>8.27</v>
      </c>
      <c r="O111" s="103" t="s">
        <v>238</v>
      </c>
      <c r="P111" s="104" t="s">
        <v>273</v>
      </c>
      <c r="Q111" s="104" t="s">
        <v>307</v>
      </c>
      <c r="R111" s="125" t="s">
        <v>347</v>
      </c>
      <c r="S111" s="107" t="s">
        <v>348</v>
      </c>
      <c r="T111" s="104" t="s">
        <v>207</v>
      </c>
      <c r="U111" s="126" t="s">
        <v>268</v>
      </c>
      <c r="V111" s="104" t="s">
        <v>226</v>
      </c>
      <c r="W111" s="103" t="s">
        <v>210</v>
      </c>
      <c r="X111" s="103" t="s">
        <v>211</v>
      </c>
      <c r="Y111" s="120" t="s">
        <v>7</v>
      </c>
      <c r="Z111" s="127" t="s">
        <v>56</v>
      </c>
      <c r="AA111" s="134" t="s">
        <v>41</v>
      </c>
      <c r="AB111" s="103">
        <v>9</v>
      </c>
      <c r="AC111" s="25" t="s">
        <v>310</v>
      </c>
      <c r="AD111" s="25"/>
      <c r="AE111" s="139">
        <v>43676</v>
      </c>
      <c r="AF111" s="96" t="s">
        <v>212</v>
      </c>
    </row>
    <row r="112" spans="1:32" x14ac:dyDescent="0.25">
      <c r="A112" s="103">
        <v>42</v>
      </c>
      <c r="B112" s="103">
        <v>57</v>
      </c>
      <c r="C112" s="103" t="s">
        <v>86</v>
      </c>
      <c r="D112" s="103" t="s">
        <v>335</v>
      </c>
      <c r="E112" s="104">
        <v>11</v>
      </c>
      <c r="F112" s="103">
        <v>2</v>
      </c>
      <c r="G112" s="105" t="s">
        <v>345</v>
      </c>
      <c r="H112" s="104" t="s">
        <v>346</v>
      </c>
      <c r="I112" s="104" t="s">
        <v>41</v>
      </c>
      <c r="J112" s="103" t="s">
        <v>271</v>
      </c>
      <c r="K112" s="103" t="s">
        <v>199</v>
      </c>
      <c r="L112" s="2" t="s">
        <v>200</v>
      </c>
      <c r="M112" s="103" t="s">
        <v>218</v>
      </c>
      <c r="N112" s="145">
        <v>8.27</v>
      </c>
      <c r="O112" s="103" t="s">
        <v>238</v>
      </c>
      <c r="P112" s="104" t="s">
        <v>273</v>
      </c>
      <c r="Q112" s="104" t="s">
        <v>307</v>
      </c>
      <c r="R112" s="125" t="s">
        <v>347</v>
      </c>
      <c r="S112" s="107" t="s">
        <v>348</v>
      </c>
      <c r="T112" s="104" t="s">
        <v>207</v>
      </c>
      <c r="U112" s="126" t="s">
        <v>268</v>
      </c>
      <c r="V112" s="104" t="s">
        <v>226</v>
      </c>
      <c r="W112" s="103" t="s">
        <v>277</v>
      </c>
      <c r="X112" s="103" t="s">
        <v>211</v>
      </c>
      <c r="Y112" s="120" t="s">
        <v>29</v>
      </c>
      <c r="Z112" s="120" t="s">
        <v>30</v>
      </c>
      <c r="AA112" s="134" t="s">
        <v>41</v>
      </c>
      <c r="AB112" s="103">
        <v>1</v>
      </c>
      <c r="AC112" s="25"/>
      <c r="AD112" s="25"/>
      <c r="AE112" s="139">
        <v>43676</v>
      </c>
      <c r="AF112" s="96" t="s">
        <v>212</v>
      </c>
    </row>
    <row r="113" spans="1:32" x14ac:dyDescent="0.25">
      <c r="A113" s="103">
        <v>42</v>
      </c>
      <c r="B113" s="103">
        <v>57</v>
      </c>
      <c r="C113" s="103" t="s">
        <v>86</v>
      </c>
      <c r="D113" s="103" t="s">
        <v>335</v>
      </c>
      <c r="E113" s="104">
        <v>11</v>
      </c>
      <c r="F113" s="103">
        <v>2</v>
      </c>
      <c r="G113" s="105" t="s">
        <v>345</v>
      </c>
      <c r="H113" s="104" t="s">
        <v>346</v>
      </c>
      <c r="I113" s="104" t="s">
        <v>41</v>
      </c>
      <c r="J113" s="103" t="s">
        <v>271</v>
      </c>
      <c r="K113" s="103" t="s">
        <v>199</v>
      </c>
      <c r="L113" s="2" t="s">
        <v>200</v>
      </c>
      <c r="M113" s="103" t="s">
        <v>218</v>
      </c>
      <c r="N113" s="145">
        <v>8.27</v>
      </c>
      <c r="O113" s="103" t="s">
        <v>238</v>
      </c>
      <c r="P113" s="104" t="s">
        <v>273</v>
      </c>
      <c r="Q113" s="104" t="s">
        <v>307</v>
      </c>
      <c r="R113" s="125" t="s">
        <v>347</v>
      </c>
      <c r="S113" s="107" t="s">
        <v>348</v>
      </c>
      <c r="T113" s="104" t="s">
        <v>207</v>
      </c>
      <c r="U113" s="126" t="s">
        <v>268</v>
      </c>
      <c r="V113" s="104" t="s">
        <v>226</v>
      </c>
      <c r="W113" s="103" t="s">
        <v>210</v>
      </c>
      <c r="X113" s="103" t="s">
        <v>211</v>
      </c>
      <c r="Y113" s="120" t="s">
        <v>33</v>
      </c>
      <c r="Z113" s="120" t="s">
        <v>37</v>
      </c>
      <c r="AA113" s="134" t="s">
        <v>41</v>
      </c>
      <c r="AB113" s="103">
        <v>1</v>
      </c>
      <c r="AC113" s="102" t="s">
        <v>303</v>
      </c>
      <c r="AD113" s="25"/>
      <c r="AE113" s="139">
        <v>43676</v>
      </c>
      <c r="AF113" s="96" t="s">
        <v>212</v>
      </c>
    </row>
    <row r="114" spans="1:32" x14ac:dyDescent="0.25">
      <c r="A114" s="103">
        <v>42</v>
      </c>
      <c r="B114" s="103">
        <v>57</v>
      </c>
      <c r="C114" s="103" t="s">
        <v>86</v>
      </c>
      <c r="D114" s="103" t="s">
        <v>335</v>
      </c>
      <c r="E114" s="104">
        <v>11</v>
      </c>
      <c r="F114" s="103">
        <v>2</v>
      </c>
      <c r="G114" s="105" t="s">
        <v>345</v>
      </c>
      <c r="H114" s="104" t="s">
        <v>346</v>
      </c>
      <c r="I114" s="104" t="s">
        <v>41</v>
      </c>
      <c r="J114" s="103" t="s">
        <v>271</v>
      </c>
      <c r="K114" s="103" t="s">
        <v>199</v>
      </c>
      <c r="L114" s="2" t="s">
        <v>200</v>
      </c>
      <c r="M114" s="103" t="s">
        <v>218</v>
      </c>
      <c r="N114" s="145">
        <v>8.27</v>
      </c>
      <c r="O114" s="103" t="s">
        <v>238</v>
      </c>
      <c r="P114" s="104" t="s">
        <v>273</v>
      </c>
      <c r="Q114" s="104" t="s">
        <v>307</v>
      </c>
      <c r="R114" s="125" t="s">
        <v>347</v>
      </c>
      <c r="S114" s="107" t="s">
        <v>348</v>
      </c>
      <c r="T114" s="104" t="s">
        <v>207</v>
      </c>
      <c r="U114" s="126" t="s">
        <v>268</v>
      </c>
      <c r="V114" s="104" t="s">
        <v>226</v>
      </c>
      <c r="W114" s="103" t="s">
        <v>210</v>
      </c>
      <c r="X114" s="103" t="s">
        <v>211</v>
      </c>
      <c r="Y114" s="120" t="s">
        <v>41</v>
      </c>
      <c r="Z114" s="120" t="s">
        <v>158</v>
      </c>
      <c r="AA114" s="134" t="s">
        <v>41</v>
      </c>
      <c r="AB114" s="103">
        <v>1</v>
      </c>
      <c r="AC114" s="21"/>
      <c r="AD114" s="21"/>
      <c r="AE114" s="139">
        <v>43676</v>
      </c>
      <c r="AF114" s="96" t="s">
        <v>212</v>
      </c>
    </row>
    <row r="115" spans="1:32" x14ac:dyDescent="0.25">
      <c r="A115" s="103">
        <v>42</v>
      </c>
      <c r="B115" s="103">
        <v>57</v>
      </c>
      <c r="C115" s="103" t="s">
        <v>86</v>
      </c>
      <c r="D115" s="103" t="s">
        <v>335</v>
      </c>
      <c r="E115" s="104">
        <v>11</v>
      </c>
      <c r="F115" s="103">
        <v>2</v>
      </c>
      <c r="G115" s="105" t="s">
        <v>345</v>
      </c>
      <c r="H115" s="104" t="s">
        <v>346</v>
      </c>
      <c r="I115" s="104" t="s">
        <v>41</v>
      </c>
      <c r="J115" s="103" t="s">
        <v>271</v>
      </c>
      <c r="K115" s="103" t="s">
        <v>199</v>
      </c>
      <c r="L115" s="2" t="s">
        <v>200</v>
      </c>
      <c r="M115" s="103" t="s">
        <v>218</v>
      </c>
      <c r="N115" s="145">
        <v>8.27</v>
      </c>
      <c r="O115" s="103" t="s">
        <v>238</v>
      </c>
      <c r="P115" s="104" t="s">
        <v>273</v>
      </c>
      <c r="Q115" s="104" t="s">
        <v>307</v>
      </c>
      <c r="R115" s="125" t="s">
        <v>347</v>
      </c>
      <c r="S115" s="107" t="s">
        <v>348</v>
      </c>
      <c r="T115" s="104" t="s">
        <v>207</v>
      </c>
      <c r="U115" s="126" t="s">
        <v>268</v>
      </c>
      <c r="V115" s="104" t="s">
        <v>226</v>
      </c>
      <c r="W115" s="103" t="s">
        <v>210</v>
      </c>
      <c r="X115" s="103" t="s">
        <v>211</v>
      </c>
      <c r="Y115" s="120" t="s">
        <v>38</v>
      </c>
      <c r="Z115" s="127" t="s">
        <v>39</v>
      </c>
      <c r="AA115" s="134" t="s">
        <v>41</v>
      </c>
      <c r="AB115" s="103">
        <v>1</v>
      </c>
      <c r="AC115" s="25" t="s">
        <v>349</v>
      </c>
      <c r="AD115" s="25"/>
      <c r="AE115" s="139">
        <v>43676</v>
      </c>
      <c r="AF115" s="96" t="s">
        <v>212</v>
      </c>
    </row>
    <row r="116" spans="1:32" x14ac:dyDescent="0.25">
      <c r="A116" s="103">
        <v>42</v>
      </c>
      <c r="B116" s="103">
        <v>57</v>
      </c>
      <c r="C116" s="103" t="s">
        <v>86</v>
      </c>
      <c r="D116" s="103" t="s">
        <v>335</v>
      </c>
      <c r="E116" s="104">
        <v>11</v>
      </c>
      <c r="F116" s="103">
        <v>2</v>
      </c>
      <c r="G116" s="105" t="s">
        <v>345</v>
      </c>
      <c r="H116" s="104" t="s">
        <v>346</v>
      </c>
      <c r="I116" s="104" t="s">
        <v>41</v>
      </c>
      <c r="J116" s="103" t="s">
        <v>271</v>
      </c>
      <c r="K116" s="103" t="s">
        <v>199</v>
      </c>
      <c r="L116" s="2" t="s">
        <v>200</v>
      </c>
      <c r="M116" s="103" t="s">
        <v>218</v>
      </c>
      <c r="N116" s="145">
        <v>8.27</v>
      </c>
      <c r="O116" s="103" t="s">
        <v>238</v>
      </c>
      <c r="P116" s="104" t="s">
        <v>273</v>
      </c>
      <c r="Q116" s="104" t="s">
        <v>307</v>
      </c>
      <c r="R116" s="125" t="s">
        <v>347</v>
      </c>
      <c r="S116" s="107" t="s">
        <v>348</v>
      </c>
      <c r="T116" s="104" t="s">
        <v>207</v>
      </c>
      <c r="U116" s="126" t="s">
        <v>268</v>
      </c>
      <c r="V116" s="104" t="s">
        <v>223</v>
      </c>
      <c r="W116" s="103" t="s">
        <v>279</v>
      </c>
      <c r="X116" s="103" t="s">
        <v>41</v>
      </c>
      <c r="Y116" s="120" t="s">
        <v>41</v>
      </c>
      <c r="Z116" s="120" t="s">
        <v>280</v>
      </c>
      <c r="AA116" s="134">
        <v>5.0000000000000001E-3</v>
      </c>
      <c r="AB116" s="103">
        <v>1</v>
      </c>
      <c r="AC116" s="25" t="s">
        <v>216</v>
      </c>
      <c r="AD116" s="25"/>
      <c r="AE116" s="139">
        <v>43676</v>
      </c>
      <c r="AF116" s="96" t="s">
        <v>212</v>
      </c>
    </row>
    <row r="117" spans="1:32" x14ac:dyDescent="0.25">
      <c r="A117" s="103">
        <v>36</v>
      </c>
      <c r="B117" s="103">
        <v>7</v>
      </c>
      <c r="C117" s="103" t="s">
        <v>86</v>
      </c>
      <c r="D117" s="103" t="s">
        <v>335</v>
      </c>
      <c r="E117" s="104">
        <v>11</v>
      </c>
      <c r="F117" s="103">
        <v>1</v>
      </c>
      <c r="G117" s="105" t="s">
        <v>350</v>
      </c>
      <c r="H117" s="104" t="s">
        <v>351</v>
      </c>
      <c r="I117" s="104" t="s">
        <v>41</v>
      </c>
      <c r="J117" s="103" t="s">
        <v>271</v>
      </c>
      <c r="K117" s="103" t="s">
        <v>199</v>
      </c>
      <c r="L117" s="2" t="s">
        <v>200</v>
      </c>
      <c r="M117" s="103" t="s">
        <v>272</v>
      </c>
      <c r="N117" s="145">
        <v>9.74</v>
      </c>
      <c r="O117" s="103" t="s">
        <v>238</v>
      </c>
      <c r="P117" s="104" t="s">
        <v>352</v>
      </c>
      <c r="Q117" s="104" t="s">
        <v>315</v>
      </c>
      <c r="R117" s="125" t="s">
        <v>239</v>
      </c>
      <c r="S117" s="107" t="s">
        <v>348</v>
      </c>
      <c r="T117" s="104" t="s">
        <v>207</v>
      </c>
      <c r="U117" s="126" t="s">
        <v>276</v>
      </c>
      <c r="V117" s="104" t="s">
        <v>213</v>
      </c>
      <c r="W117" s="103" t="s">
        <v>210</v>
      </c>
      <c r="X117" s="103" t="s">
        <v>224</v>
      </c>
      <c r="Y117" s="127" t="s">
        <v>41</v>
      </c>
      <c r="Z117" s="120" t="s">
        <v>150</v>
      </c>
      <c r="AA117" s="134">
        <v>1E-3</v>
      </c>
      <c r="AB117" s="103">
        <v>6</v>
      </c>
      <c r="AC117" s="25" t="s">
        <v>216</v>
      </c>
      <c r="AD117" s="25"/>
      <c r="AE117" s="139">
        <v>43676</v>
      </c>
      <c r="AF117" s="96" t="s">
        <v>212</v>
      </c>
    </row>
    <row r="118" spans="1:32" x14ac:dyDescent="0.25">
      <c r="A118" s="103">
        <v>36</v>
      </c>
      <c r="B118" s="103">
        <v>7</v>
      </c>
      <c r="C118" s="103" t="s">
        <v>86</v>
      </c>
      <c r="D118" s="103" t="s">
        <v>335</v>
      </c>
      <c r="E118" s="104">
        <v>11</v>
      </c>
      <c r="F118" s="103">
        <v>1</v>
      </c>
      <c r="G118" s="105" t="s">
        <v>350</v>
      </c>
      <c r="H118" s="104" t="s">
        <v>351</v>
      </c>
      <c r="I118" s="104" t="s">
        <v>41</v>
      </c>
      <c r="J118" s="103" t="s">
        <v>271</v>
      </c>
      <c r="K118" s="103" t="s">
        <v>199</v>
      </c>
      <c r="L118" s="2" t="s">
        <v>200</v>
      </c>
      <c r="M118" s="103" t="s">
        <v>272</v>
      </c>
      <c r="N118" s="145">
        <v>9.74</v>
      </c>
      <c r="O118" s="103" t="s">
        <v>238</v>
      </c>
      <c r="P118" s="104" t="s">
        <v>352</v>
      </c>
      <c r="Q118" s="104" t="s">
        <v>315</v>
      </c>
      <c r="R118" s="125" t="s">
        <v>239</v>
      </c>
      <c r="S118" s="107" t="s">
        <v>348</v>
      </c>
      <c r="T118" s="104" t="s">
        <v>207</v>
      </c>
      <c r="U118" s="126" t="s">
        <v>276</v>
      </c>
      <c r="V118" s="104" t="s">
        <v>213</v>
      </c>
      <c r="W118" s="103" t="s">
        <v>210</v>
      </c>
      <c r="X118" s="103" t="s">
        <v>211</v>
      </c>
      <c r="Y118" s="127" t="s">
        <v>41</v>
      </c>
      <c r="Z118" s="120" t="s">
        <v>158</v>
      </c>
      <c r="AA118" s="134" t="s">
        <v>41</v>
      </c>
      <c r="AB118" s="103">
        <v>1</v>
      </c>
      <c r="AC118" s="16" t="s">
        <v>353</v>
      </c>
      <c r="AD118" s="25"/>
      <c r="AE118" s="139">
        <v>43676</v>
      </c>
      <c r="AF118" s="96" t="s">
        <v>212</v>
      </c>
    </row>
    <row r="119" spans="1:32" x14ac:dyDescent="0.25">
      <c r="A119" s="103">
        <v>36</v>
      </c>
      <c r="B119" s="103">
        <v>7</v>
      </c>
      <c r="C119" s="103" t="s">
        <v>86</v>
      </c>
      <c r="D119" s="103" t="s">
        <v>335</v>
      </c>
      <c r="E119" s="104">
        <v>11</v>
      </c>
      <c r="F119" s="103">
        <v>1</v>
      </c>
      <c r="G119" s="105" t="s">
        <v>350</v>
      </c>
      <c r="H119" s="104" t="s">
        <v>351</v>
      </c>
      <c r="I119" s="104" t="s">
        <v>41</v>
      </c>
      <c r="J119" s="103" t="s">
        <v>271</v>
      </c>
      <c r="K119" s="103" t="s">
        <v>199</v>
      </c>
      <c r="L119" s="2" t="s">
        <v>200</v>
      </c>
      <c r="M119" s="103" t="s">
        <v>272</v>
      </c>
      <c r="N119" s="145">
        <v>9.74</v>
      </c>
      <c r="O119" s="103" t="s">
        <v>238</v>
      </c>
      <c r="P119" s="104" t="s">
        <v>352</v>
      </c>
      <c r="Q119" s="104" t="s">
        <v>315</v>
      </c>
      <c r="R119" s="125" t="s">
        <v>239</v>
      </c>
      <c r="S119" s="107" t="s">
        <v>348</v>
      </c>
      <c r="T119" s="104" t="s">
        <v>207</v>
      </c>
      <c r="U119" s="126" t="s">
        <v>276</v>
      </c>
      <c r="V119" s="104" t="s">
        <v>226</v>
      </c>
      <c r="W119" s="103" t="s">
        <v>210</v>
      </c>
      <c r="X119" s="103" t="s">
        <v>211</v>
      </c>
      <c r="Y119" s="127" t="s">
        <v>38</v>
      </c>
      <c r="Z119" s="127" t="s">
        <v>39</v>
      </c>
      <c r="AA119" s="134" t="s">
        <v>41</v>
      </c>
      <c r="AB119" s="103">
        <v>1</v>
      </c>
      <c r="AC119" s="25" t="s">
        <v>349</v>
      </c>
      <c r="AD119" s="25"/>
      <c r="AE119" s="139">
        <v>43676</v>
      </c>
      <c r="AF119" s="96" t="s">
        <v>212</v>
      </c>
    </row>
    <row r="120" spans="1:32" x14ac:dyDescent="0.25">
      <c r="A120" s="103">
        <v>36</v>
      </c>
      <c r="B120" s="103">
        <v>7</v>
      </c>
      <c r="C120" s="103" t="s">
        <v>86</v>
      </c>
      <c r="D120" s="103" t="s">
        <v>335</v>
      </c>
      <c r="E120" s="104">
        <v>11</v>
      </c>
      <c r="F120" s="103">
        <v>1</v>
      </c>
      <c r="G120" s="105" t="s">
        <v>350</v>
      </c>
      <c r="H120" s="104" t="s">
        <v>351</v>
      </c>
      <c r="I120" s="104" t="s">
        <v>41</v>
      </c>
      <c r="J120" s="103" t="s">
        <v>271</v>
      </c>
      <c r="K120" s="103" t="s">
        <v>199</v>
      </c>
      <c r="L120" s="2" t="s">
        <v>200</v>
      </c>
      <c r="M120" s="103" t="s">
        <v>272</v>
      </c>
      <c r="N120" s="145">
        <v>9.74</v>
      </c>
      <c r="O120" s="103" t="s">
        <v>238</v>
      </c>
      <c r="P120" s="104" t="s">
        <v>352</v>
      </c>
      <c r="Q120" s="104" t="s">
        <v>315</v>
      </c>
      <c r="R120" s="125" t="s">
        <v>239</v>
      </c>
      <c r="S120" s="107" t="s">
        <v>348</v>
      </c>
      <c r="T120" s="104" t="s">
        <v>207</v>
      </c>
      <c r="U120" s="126" t="s">
        <v>276</v>
      </c>
      <c r="V120" s="104" t="s">
        <v>226</v>
      </c>
      <c r="W120" s="103" t="s">
        <v>210</v>
      </c>
      <c r="X120" s="103" t="s">
        <v>211</v>
      </c>
      <c r="Y120" s="127" t="s">
        <v>7</v>
      </c>
      <c r="Z120" s="127" t="s">
        <v>56</v>
      </c>
      <c r="AA120" s="134" t="s">
        <v>41</v>
      </c>
      <c r="AB120" s="103">
        <v>14</v>
      </c>
      <c r="AC120" s="25" t="s">
        <v>354</v>
      </c>
      <c r="AD120" s="25"/>
      <c r="AE120" s="139">
        <v>43676</v>
      </c>
      <c r="AF120" s="96" t="s">
        <v>212</v>
      </c>
    </row>
    <row r="121" spans="1:32" x14ac:dyDescent="0.25">
      <c r="A121" s="103">
        <v>36</v>
      </c>
      <c r="B121" s="103">
        <v>7</v>
      </c>
      <c r="C121" s="103" t="s">
        <v>86</v>
      </c>
      <c r="D121" s="103" t="s">
        <v>335</v>
      </c>
      <c r="E121" s="104">
        <v>11</v>
      </c>
      <c r="F121" s="103">
        <v>1</v>
      </c>
      <c r="G121" s="105" t="s">
        <v>350</v>
      </c>
      <c r="H121" s="104" t="s">
        <v>351</v>
      </c>
      <c r="I121" s="104" t="s">
        <v>41</v>
      </c>
      <c r="J121" s="103" t="s">
        <v>271</v>
      </c>
      <c r="K121" s="103" t="s">
        <v>199</v>
      </c>
      <c r="L121" s="2" t="s">
        <v>200</v>
      </c>
      <c r="M121" s="103" t="s">
        <v>272</v>
      </c>
      <c r="N121" s="145">
        <v>9.74</v>
      </c>
      <c r="O121" s="103" t="s">
        <v>238</v>
      </c>
      <c r="P121" s="104" t="s">
        <v>352</v>
      </c>
      <c r="Q121" s="104" t="s">
        <v>315</v>
      </c>
      <c r="R121" s="125" t="s">
        <v>239</v>
      </c>
      <c r="S121" s="107" t="s">
        <v>348</v>
      </c>
      <c r="T121" s="104" t="s">
        <v>207</v>
      </c>
      <c r="U121" s="126" t="s">
        <v>276</v>
      </c>
      <c r="V121" s="104" t="s">
        <v>226</v>
      </c>
      <c r="W121" s="103" t="s">
        <v>210</v>
      </c>
      <c r="X121" s="103" t="s">
        <v>211</v>
      </c>
      <c r="Y121" s="127" t="s">
        <v>41</v>
      </c>
      <c r="Z121" s="120" t="s">
        <v>158</v>
      </c>
      <c r="AA121" s="134" t="s">
        <v>41</v>
      </c>
      <c r="AB121" s="103">
        <v>1</v>
      </c>
      <c r="AC121" s="16" t="s">
        <v>355</v>
      </c>
      <c r="AD121" s="25"/>
      <c r="AE121" s="139">
        <v>43676</v>
      </c>
      <c r="AF121" s="96" t="s">
        <v>212</v>
      </c>
    </row>
    <row r="122" spans="1:32" s="109" customFormat="1" x14ac:dyDescent="0.25">
      <c r="A122" s="103">
        <v>36</v>
      </c>
      <c r="B122" s="103">
        <v>7</v>
      </c>
      <c r="C122" s="103" t="s">
        <v>86</v>
      </c>
      <c r="D122" s="103" t="s">
        <v>335</v>
      </c>
      <c r="E122" s="104">
        <v>11</v>
      </c>
      <c r="F122" s="103">
        <v>1</v>
      </c>
      <c r="G122" s="105" t="s">
        <v>350</v>
      </c>
      <c r="H122" s="104" t="s">
        <v>351</v>
      </c>
      <c r="I122" s="104" t="s">
        <v>41</v>
      </c>
      <c r="J122" s="103" t="s">
        <v>271</v>
      </c>
      <c r="K122" s="103" t="s">
        <v>199</v>
      </c>
      <c r="L122" s="2" t="s">
        <v>200</v>
      </c>
      <c r="M122" s="103" t="s">
        <v>272</v>
      </c>
      <c r="N122" s="145">
        <v>9.74</v>
      </c>
      <c r="O122" s="103" t="s">
        <v>238</v>
      </c>
      <c r="P122" s="104" t="s">
        <v>352</v>
      </c>
      <c r="Q122" s="104" t="s">
        <v>315</v>
      </c>
      <c r="R122" s="125" t="s">
        <v>239</v>
      </c>
      <c r="S122" s="107" t="s">
        <v>348</v>
      </c>
      <c r="T122" s="104" t="s">
        <v>207</v>
      </c>
      <c r="U122" s="126" t="s">
        <v>276</v>
      </c>
      <c r="V122" s="104" t="s">
        <v>213</v>
      </c>
      <c r="W122" s="103" t="s">
        <v>214</v>
      </c>
      <c r="X122" s="103" t="s">
        <v>215</v>
      </c>
      <c r="Y122" s="127" t="s">
        <v>41</v>
      </c>
      <c r="Z122" s="120" t="s">
        <v>157</v>
      </c>
      <c r="AA122" s="134" t="s">
        <v>291</v>
      </c>
      <c r="AB122" s="103">
        <v>1</v>
      </c>
      <c r="AC122" s="25" t="s">
        <v>216</v>
      </c>
      <c r="AD122" s="25"/>
      <c r="AE122" s="139">
        <v>43676</v>
      </c>
      <c r="AF122" s="96" t="s">
        <v>212</v>
      </c>
    </row>
    <row r="123" spans="1:32" s="109" customFormat="1" x14ac:dyDescent="0.25">
      <c r="A123" s="6">
        <v>38</v>
      </c>
      <c r="B123" s="6">
        <v>39</v>
      </c>
      <c r="C123" s="6" t="s">
        <v>86</v>
      </c>
      <c r="D123" s="6" t="s">
        <v>335</v>
      </c>
      <c r="E123" s="7">
        <v>11</v>
      </c>
      <c r="F123" s="6">
        <v>1</v>
      </c>
      <c r="G123" s="8" t="s">
        <v>350</v>
      </c>
      <c r="H123" s="7" t="s">
        <v>351</v>
      </c>
      <c r="I123" s="7" t="s">
        <v>41</v>
      </c>
      <c r="J123" s="6" t="s">
        <v>281</v>
      </c>
      <c r="K123" s="6" t="s">
        <v>199</v>
      </c>
      <c r="L123" s="6" t="s">
        <v>200</v>
      </c>
      <c r="M123" s="6" t="s">
        <v>218</v>
      </c>
      <c r="N123" s="149">
        <v>7.91</v>
      </c>
      <c r="O123" s="6" t="s">
        <v>238</v>
      </c>
      <c r="P123" s="6" t="s">
        <v>356</v>
      </c>
      <c r="Q123" s="7" t="s">
        <v>315</v>
      </c>
      <c r="R123" s="14" t="s">
        <v>239</v>
      </c>
      <c r="S123" s="10" t="s">
        <v>348</v>
      </c>
      <c r="T123" s="7" t="s">
        <v>207</v>
      </c>
      <c r="U123" s="15">
        <v>43322</v>
      </c>
      <c r="V123" s="97" t="s">
        <v>213</v>
      </c>
      <c r="W123" s="96" t="s">
        <v>210</v>
      </c>
      <c r="X123" s="96" t="s">
        <v>224</v>
      </c>
      <c r="Y123" s="127" t="s">
        <v>41</v>
      </c>
      <c r="Z123" s="127" t="s">
        <v>150</v>
      </c>
      <c r="AA123" s="133">
        <v>1E-3</v>
      </c>
      <c r="AB123" s="96">
        <v>8</v>
      </c>
      <c r="AC123" s="102" t="s">
        <v>216</v>
      </c>
      <c r="AD123" s="5"/>
      <c r="AE123" s="138">
        <v>43676</v>
      </c>
      <c r="AF123" s="96" t="s">
        <v>212</v>
      </c>
    </row>
    <row r="124" spans="1:32" s="109" customFormat="1" x14ac:dyDescent="0.25">
      <c r="A124" s="6">
        <v>38</v>
      </c>
      <c r="B124" s="6">
        <v>39</v>
      </c>
      <c r="C124" s="6" t="s">
        <v>86</v>
      </c>
      <c r="D124" s="6" t="s">
        <v>335</v>
      </c>
      <c r="E124" s="7">
        <v>11</v>
      </c>
      <c r="F124" s="6">
        <v>1</v>
      </c>
      <c r="G124" s="8" t="s">
        <v>350</v>
      </c>
      <c r="H124" s="7" t="s">
        <v>351</v>
      </c>
      <c r="I124" s="7" t="s">
        <v>41</v>
      </c>
      <c r="J124" s="6" t="s">
        <v>281</v>
      </c>
      <c r="K124" s="6" t="s">
        <v>199</v>
      </c>
      <c r="L124" s="6" t="s">
        <v>200</v>
      </c>
      <c r="M124" s="6" t="s">
        <v>218</v>
      </c>
      <c r="N124" s="149">
        <v>7.91</v>
      </c>
      <c r="O124" s="6" t="s">
        <v>238</v>
      </c>
      <c r="P124" s="6" t="s">
        <v>356</v>
      </c>
      <c r="Q124" s="7" t="s">
        <v>315</v>
      </c>
      <c r="R124" s="14" t="s">
        <v>239</v>
      </c>
      <c r="S124" s="10" t="s">
        <v>348</v>
      </c>
      <c r="T124" s="7" t="s">
        <v>207</v>
      </c>
      <c r="U124" s="15">
        <v>43322</v>
      </c>
      <c r="V124" s="97" t="s">
        <v>213</v>
      </c>
      <c r="W124" s="96" t="s">
        <v>210</v>
      </c>
      <c r="X124" s="96" t="s">
        <v>211</v>
      </c>
      <c r="Y124" s="127" t="s">
        <v>7</v>
      </c>
      <c r="Z124" s="127" t="s">
        <v>56</v>
      </c>
      <c r="AA124" s="133" t="s">
        <v>41</v>
      </c>
      <c r="AB124" s="96">
        <v>3</v>
      </c>
      <c r="AC124" s="5"/>
      <c r="AD124" s="5"/>
      <c r="AE124" s="138">
        <v>43676</v>
      </c>
      <c r="AF124" s="96" t="s">
        <v>212</v>
      </c>
    </row>
    <row r="125" spans="1:32" s="109" customFormat="1" x14ac:dyDescent="0.25">
      <c r="A125" s="6">
        <v>38</v>
      </c>
      <c r="B125" s="6">
        <v>39</v>
      </c>
      <c r="C125" s="6" t="s">
        <v>86</v>
      </c>
      <c r="D125" s="6" t="s">
        <v>335</v>
      </c>
      <c r="E125" s="7">
        <v>11</v>
      </c>
      <c r="F125" s="6">
        <v>1</v>
      </c>
      <c r="G125" s="8" t="s">
        <v>350</v>
      </c>
      <c r="H125" s="7" t="s">
        <v>351</v>
      </c>
      <c r="I125" s="7" t="s">
        <v>41</v>
      </c>
      <c r="J125" s="6" t="s">
        <v>281</v>
      </c>
      <c r="K125" s="6" t="s">
        <v>199</v>
      </c>
      <c r="L125" s="6" t="s">
        <v>200</v>
      </c>
      <c r="M125" s="6" t="s">
        <v>218</v>
      </c>
      <c r="N125" s="149">
        <v>7.91</v>
      </c>
      <c r="O125" s="6" t="s">
        <v>238</v>
      </c>
      <c r="P125" s="6" t="s">
        <v>356</v>
      </c>
      <c r="Q125" s="7" t="s">
        <v>315</v>
      </c>
      <c r="R125" s="14" t="s">
        <v>239</v>
      </c>
      <c r="S125" s="10" t="s">
        <v>348</v>
      </c>
      <c r="T125" s="7" t="s">
        <v>207</v>
      </c>
      <c r="U125" s="15">
        <v>43322</v>
      </c>
      <c r="V125" s="104" t="s">
        <v>213</v>
      </c>
      <c r="W125" s="103" t="s">
        <v>210</v>
      </c>
      <c r="X125" s="103" t="s">
        <v>211</v>
      </c>
      <c r="Y125" s="127" t="s">
        <v>41</v>
      </c>
      <c r="Z125" s="120" t="s">
        <v>158</v>
      </c>
      <c r="AA125" s="134" t="s">
        <v>41</v>
      </c>
      <c r="AB125" s="103">
        <v>1</v>
      </c>
      <c r="AC125" s="5"/>
      <c r="AD125" s="5"/>
      <c r="AE125" s="138">
        <v>43676</v>
      </c>
      <c r="AF125" s="96" t="s">
        <v>212</v>
      </c>
    </row>
    <row r="126" spans="1:32" x14ac:dyDescent="0.25">
      <c r="A126" s="6">
        <v>38</v>
      </c>
      <c r="B126" s="6">
        <v>39</v>
      </c>
      <c r="C126" s="6" t="s">
        <v>86</v>
      </c>
      <c r="D126" s="6" t="s">
        <v>335</v>
      </c>
      <c r="E126" s="7">
        <v>11</v>
      </c>
      <c r="F126" s="6">
        <v>1</v>
      </c>
      <c r="G126" s="8" t="s">
        <v>350</v>
      </c>
      <c r="H126" s="7" t="s">
        <v>351</v>
      </c>
      <c r="I126" s="7" t="s">
        <v>41</v>
      </c>
      <c r="J126" s="6" t="s">
        <v>281</v>
      </c>
      <c r="K126" s="6" t="s">
        <v>199</v>
      </c>
      <c r="L126" s="6" t="s">
        <v>200</v>
      </c>
      <c r="M126" s="6" t="s">
        <v>218</v>
      </c>
      <c r="N126" s="149">
        <v>7.91</v>
      </c>
      <c r="O126" s="6" t="s">
        <v>238</v>
      </c>
      <c r="P126" s="6" t="s">
        <v>356</v>
      </c>
      <c r="Q126" s="7" t="s">
        <v>315</v>
      </c>
      <c r="R126" s="14" t="s">
        <v>239</v>
      </c>
      <c r="S126" s="10" t="s">
        <v>348</v>
      </c>
      <c r="T126" s="7" t="s">
        <v>207</v>
      </c>
      <c r="U126" s="15">
        <v>43322</v>
      </c>
      <c r="V126" s="4" t="s">
        <v>226</v>
      </c>
      <c r="W126" s="103" t="s">
        <v>210</v>
      </c>
      <c r="X126" s="103" t="s">
        <v>211</v>
      </c>
      <c r="Y126" s="130" t="s">
        <v>14</v>
      </c>
      <c r="Z126" s="130" t="s">
        <v>14</v>
      </c>
      <c r="AA126" s="134" t="s">
        <v>41</v>
      </c>
      <c r="AB126" s="103">
        <v>1</v>
      </c>
      <c r="AC126" s="5" t="s">
        <v>357</v>
      </c>
      <c r="AD126" s="5"/>
      <c r="AE126" s="138">
        <v>43676</v>
      </c>
      <c r="AF126" s="96" t="s">
        <v>212</v>
      </c>
    </row>
    <row r="127" spans="1:32" x14ac:dyDescent="0.25">
      <c r="A127" s="6">
        <v>38</v>
      </c>
      <c r="B127" s="6">
        <v>39</v>
      </c>
      <c r="C127" s="6" t="s">
        <v>86</v>
      </c>
      <c r="D127" s="6" t="s">
        <v>335</v>
      </c>
      <c r="E127" s="7">
        <v>11</v>
      </c>
      <c r="F127" s="6">
        <v>1</v>
      </c>
      <c r="G127" s="8" t="s">
        <v>350</v>
      </c>
      <c r="H127" s="7" t="s">
        <v>351</v>
      </c>
      <c r="I127" s="7" t="s">
        <v>41</v>
      </c>
      <c r="J127" s="6" t="s">
        <v>281</v>
      </c>
      <c r="K127" s="6" t="s">
        <v>199</v>
      </c>
      <c r="L127" s="6" t="s">
        <v>200</v>
      </c>
      <c r="M127" s="6" t="s">
        <v>218</v>
      </c>
      <c r="N127" s="149">
        <v>7.91</v>
      </c>
      <c r="O127" s="6" t="s">
        <v>238</v>
      </c>
      <c r="P127" s="6" t="s">
        <v>356</v>
      </c>
      <c r="Q127" s="7" t="s">
        <v>315</v>
      </c>
      <c r="R127" s="14" t="s">
        <v>239</v>
      </c>
      <c r="S127" s="10" t="s">
        <v>348</v>
      </c>
      <c r="T127" s="7" t="s">
        <v>207</v>
      </c>
      <c r="U127" s="15">
        <v>43322</v>
      </c>
      <c r="V127" s="97" t="s">
        <v>226</v>
      </c>
      <c r="W127" s="96" t="s">
        <v>210</v>
      </c>
      <c r="X127" s="96" t="s">
        <v>211</v>
      </c>
      <c r="Y127" s="127" t="s">
        <v>7</v>
      </c>
      <c r="Z127" s="127" t="s">
        <v>56</v>
      </c>
      <c r="AA127" s="133" t="s">
        <v>41</v>
      </c>
      <c r="AB127" s="96">
        <v>8</v>
      </c>
      <c r="AC127" s="102" t="s">
        <v>358</v>
      </c>
      <c r="AD127" s="102"/>
      <c r="AE127" s="138">
        <v>43676</v>
      </c>
      <c r="AF127" s="96" t="s">
        <v>212</v>
      </c>
    </row>
    <row r="128" spans="1:32" x14ac:dyDescent="0.25">
      <c r="A128" s="6">
        <v>38</v>
      </c>
      <c r="B128" s="6">
        <v>39</v>
      </c>
      <c r="C128" s="6" t="s">
        <v>86</v>
      </c>
      <c r="D128" s="6" t="s">
        <v>335</v>
      </c>
      <c r="E128" s="7">
        <v>11</v>
      </c>
      <c r="F128" s="6">
        <v>1</v>
      </c>
      <c r="G128" s="8" t="s">
        <v>350</v>
      </c>
      <c r="H128" s="7" t="s">
        <v>351</v>
      </c>
      <c r="I128" s="7" t="s">
        <v>41</v>
      </c>
      <c r="J128" s="6" t="s">
        <v>281</v>
      </c>
      <c r="K128" s="6" t="s">
        <v>199</v>
      </c>
      <c r="L128" s="6" t="s">
        <v>200</v>
      </c>
      <c r="M128" s="6" t="s">
        <v>218</v>
      </c>
      <c r="N128" s="149">
        <v>7.91</v>
      </c>
      <c r="O128" s="6" t="s">
        <v>238</v>
      </c>
      <c r="P128" s="6" t="s">
        <v>356</v>
      </c>
      <c r="Q128" s="7" t="s">
        <v>315</v>
      </c>
      <c r="R128" s="14" t="s">
        <v>239</v>
      </c>
      <c r="S128" s="10" t="s">
        <v>348</v>
      </c>
      <c r="T128" s="7" t="s">
        <v>207</v>
      </c>
      <c r="U128" s="15">
        <v>43322</v>
      </c>
      <c r="V128" s="97" t="s">
        <v>226</v>
      </c>
      <c r="W128" s="96" t="s">
        <v>210</v>
      </c>
      <c r="X128" s="96" t="s">
        <v>211</v>
      </c>
      <c r="Y128" s="130" t="s">
        <v>58</v>
      </c>
      <c r="Z128" s="130" t="s">
        <v>62</v>
      </c>
      <c r="AA128" s="134" t="s">
        <v>41</v>
      </c>
      <c r="AB128" s="103">
        <v>1</v>
      </c>
      <c r="AC128" s="5"/>
      <c r="AD128" s="5"/>
      <c r="AE128" s="138">
        <v>43676</v>
      </c>
      <c r="AF128" s="96" t="s">
        <v>212</v>
      </c>
    </row>
    <row r="129" spans="1:32" x14ac:dyDescent="0.25">
      <c r="A129" s="6">
        <v>38</v>
      </c>
      <c r="B129" s="6">
        <v>39</v>
      </c>
      <c r="C129" s="6" t="s">
        <v>86</v>
      </c>
      <c r="D129" s="6" t="s">
        <v>335</v>
      </c>
      <c r="E129" s="7">
        <v>11</v>
      </c>
      <c r="F129" s="6">
        <v>1</v>
      </c>
      <c r="G129" s="8" t="s">
        <v>350</v>
      </c>
      <c r="H129" s="7" t="s">
        <v>351</v>
      </c>
      <c r="I129" s="7" t="s">
        <v>41</v>
      </c>
      <c r="J129" s="6" t="s">
        <v>281</v>
      </c>
      <c r="K129" s="6" t="s">
        <v>199</v>
      </c>
      <c r="L129" s="6" t="s">
        <v>200</v>
      </c>
      <c r="M129" s="6" t="s">
        <v>218</v>
      </c>
      <c r="N129" s="149">
        <v>7.91</v>
      </c>
      <c r="O129" s="6" t="s">
        <v>238</v>
      </c>
      <c r="P129" s="6" t="s">
        <v>356</v>
      </c>
      <c r="Q129" s="7" t="s">
        <v>315</v>
      </c>
      <c r="R129" s="14" t="s">
        <v>239</v>
      </c>
      <c r="S129" s="10" t="s">
        <v>348</v>
      </c>
      <c r="T129" s="7" t="s">
        <v>207</v>
      </c>
      <c r="U129" s="15">
        <v>43322</v>
      </c>
      <c r="V129" s="97" t="s">
        <v>226</v>
      </c>
      <c r="W129" s="96" t="s">
        <v>210</v>
      </c>
      <c r="X129" s="96" t="s">
        <v>211</v>
      </c>
      <c r="Y129" s="127" t="s">
        <v>33</v>
      </c>
      <c r="Z129" s="127" t="s">
        <v>37</v>
      </c>
      <c r="AA129" s="133" t="s">
        <v>41</v>
      </c>
      <c r="AB129" s="96">
        <v>1</v>
      </c>
      <c r="AC129" s="5"/>
      <c r="AD129" s="5"/>
      <c r="AE129" s="138">
        <v>43676</v>
      </c>
      <c r="AF129" s="96" t="s">
        <v>212</v>
      </c>
    </row>
    <row r="130" spans="1:32" x14ac:dyDescent="0.25">
      <c r="A130" s="6">
        <v>38</v>
      </c>
      <c r="B130" s="6">
        <v>39</v>
      </c>
      <c r="C130" s="6" t="s">
        <v>86</v>
      </c>
      <c r="D130" s="6" t="s">
        <v>335</v>
      </c>
      <c r="E130" s="7">
        <v>11</v>
      </c>
      <c r="F130" s="6">
        <v>1</v>
      </c>
      <c r="G130" s="8" t="s">
        <v>350</v>
      </c>
      <c r="H130" s="7" t="s">
        <v>351</v>
      </c>
      <c r="I130" s="7" t="s">
        <v>41</v>
      </c>
      <c r="J130" s="6" t="s">
        <v>281</v>
      </c>
      <c r="K130" s="6" t="s">
        <v>199</v>
      </c>
      <c r="L130" s="6" t="s">
        <v>200</v>
      </c>
      <c r="M130" s="6" t="s">
        <v>218</v>
      </c>
      <c r="N130" s="149">
        <v>7.91</v>
      </c>
      <c r="O130" s="6" t="s">
        <v>238</v>
      </c>
      <c r="P130" s="6" t="s">
        <v>356</v>
      </c>
      <c r="Q130" s="7" t="s">
        <v>315</v>
      </c>
      <c r="R130" s="14" t="s">
        <v>239</v>
      </c>
      <c r="S130" s="10" t="s">
        <v>348</v>
      </c>
      <c r="T130" s="7" t="s">
        <v>207</v>
      </c>
      <c r="U130" s="15">
        <v>43322</v>
      </c>
      <c r="V130" s="104" t="s">
        <v>226</v>
      </c>
      <c r="W130" s="103" t="s">
        <v>210</v>
      </c>
      <c r="X130" s="103" t="s">
        <v>211</v>
      </c>
      <c r="Y130" s="120" t="s">
        <v>41</v>
      </c>
      <c r="Z130" s="120" t="s">
        <v>158</v>
      </c>
      <c r="AA130" s="134" t="s">
        <v>41</v>
      </c>
      <c r="AB130" s="103">
        <v>1</v>
      </c>
      <c r="AC130" s="5"/>
      <c r="AD130" s="5"/>
      <c r="AE130" s="138">
        <v>43676</v>
      </c>
      <c r="AF130" s="96" t="s">
        <v>212</v>
      </c>
    </row>
    <row r="131" spans="1:32" x14ac:dyDescent="0.25">
      <c r="A131" s="103">
        <v>40</v>
      </c>
      <c r="B131" s="103">
        <v>52</v>
      </c>
      <c r="C131" s="103" t="s">
        <v>86</v>
      </c>
      <c r="D131" s="103" t="s">
        <v>335</v>
      </c>
      <c r="E131" s="104">
        <v>11</v>
      </c>
      <c r="F131" s="103">
        <v>1</v>
      </c>
      <c r="G131" s="105" t="s">
        <v>359</v>
      </c>
      <c r="H131" s="104" t="s">
        <v>360</v>
      </c>
      <c r="I131" s="104" t="s">
        <v>41</v>
      </c>
      <c r="J131" s="103" t="s">
        <v>271</v>
      </c>
      <c r="K131" s="103" t="s">
        <v>199</v>
      </c>
      <c r="L131" s="2" t="s">
        <v>200</v>
      </c>
      <c r="M131" s="103" t="s">
        <v>218</v>
      </c>
      <c r="N131" s="145">
        <v>4.09</v>
      </c>
      <c r="O131" s="103" t="s">
        <v>238</v>
      </c>
      <c r="P131" s="104" t="s">
        <v>361</v>
      </c>
      <c r="Q131" s="104" t="s">
        <v>274</v>
      </c>
      <c r="R131" s="125" t="s">
        <v>362</v>
      </c>
      <c r="S131" s="107" t="s">
        <v>363</v>
      </c>
      <c r="T131" s="104" t="s">
        <v>207</v>
      </c>
      <c r="U131" s="126" t="s">
        <v>268</v>
      </c>
      <c r="V131" s="104" t="s">
        <v>223</v>
      </c>
      <c r="W131" s="103" t="s">
        <v>210</v>
      </c>
      <c r="X131" s="103" t="s">
        <v>224</v>
      </c>
      <c r="Y131" s="120" t="s">
        <v>41</v>
      </c>
      <c r="Z131" s="120" t="s">
        <v>150</v>
      </c>
      <c r="AA131" s="134">
        <v>1E-3</v>
      </c>
      <c r="AB131" s="103">
        <v>2</v>
      </c>
      <c r="AC131" s="25" t="s">
        <v>216</v>
      </c>
      <c r="AD131" s="21"/>
      <c r="AE131" s="139">
        <v>43676</v>
      </c>
      <c r="AF131" s="96" t="s">
        <v>212</v>
      </c>
    </row>
    <row r="132" spans="1:32" x14ac:dyDescent="0.25">
      <c r="A132" s="103">
        <v>40</v>
      </c>
      <c r="B132" s="103">
        <v>52</v>
      </c>
      <c r="C132" s="103" t="s">
        <v>86</v>
      </c>
      <c r="D132" s="103" t="s">
        <v>335</v>
      </c>
      <c r="E132" s="104">
        <v>11</v>
      </c>
      <c r="F132" s="103">
        <v>1</v>
      </c>
      <c r="G132" s="105" t="s">
        <v>359</v>
      </c>
      <c r="H132" s="104" t="s">
        <v>360</v>
      </c>
      <c r="I132" s="104" t="s">
        <v>41</v>
      </c>
      <c r="J132" s="103" t="s">
        <v>271</v>
      </c>
      <c r="K132" s="103" t="s">
        <v>199</v>
      </c>
      <c r="L132" s="2" t="s">
        <v>200</v>
      </c>
      <c r="M132" s="103" t="s">
        <v>218</v>
      </c>
      <c r="N132" s="145">
        <v>4.09</v>
      </c>
      <c r="O132" s="103" t="s">
        <v>238</v>
      </c>
      <c r="P132" s="104" t="s">
        <v>361</v>
      </c>
      <c r="Q132" s="104" t="s">
        <v>274</v>
      </c>
      <c r="R132" s="125" t="s">
        <v>362</v>
      </c>
      <c r="S132" s="107" t="s">
        <v>363</v>
      </c>
      <c r="T132" s="104" t="s">
        <v>207</v>
      </c>
      <c r="U132" s="126" t="s">
        <v>268</v>
      </c>
      <c r="V132" s="104" t="s">
        <v>213</v>
      </c>
      <c r="W132" s="103" t="s">
        <v>210</v>
      </c>
      <c r="X132" s="103" t="s">
        <v>224</v>
      </c>
      <c r="Y132" s="120" t="s">
        <v>41</v>
      </c>
      <c r="Z132" s="120" t="s">
        <v>150</v>
      </c>
      <c r="AA132" s="134">
        <v>2E-3</v>
      </c>
      <c r="AB132" s="103">
        <v>16</v>
      </c>
      <c r="AC132" s="25" t="s">
        <v>216</v>
      </c>
      <c r="AD132" s="25"/>
      <c r="AE132" s="139">
        <v>43676</v>
      </c>
      <c r="AF132" s="96" t="s">
        <v>212</v>
      </c>
    </row>
    <row r="133" spans="1:32" x14ac:dyDescent="0.25">
      <c r="A133" s="103">
        <v>40</v>
      </c>
      <c r="B133" s="103">
        <v>52</v>
      </c>
      <c r="C133" s="103" t="s">
        <v>86</v>
      </c>
      <c r="D133" s="103" t="s">
        <v>335</v>
      </c>
      <c r="E133" s="104">
        <v>11</v>
      </c>
      <c r="F133" s="103">
        <v>1</v>
      </c>
      <c r="G133" s="105" t="s">
        <v>359</v>
      </c>
      <c r="H133" s="104" t="s">
        <v>360</v>
      </c>
      <c r="I133" s="104" t="s">
        <v>41</v>
      </c>
      <c r="J133" s="103" t="s">
        <v>271</v>
      </c>
      <c r="K133" s="103" t="s">
        <v>199</v>
      </c>
      <c r="L133" s="2" t="s">
        <v>200</v>
      </c>
      <c r="M133" s="103" t="s">
        <v>218</v>
      </c>
      <c r="N133" s="145">
        <v>4.09</v>
      </c>
      <c r="O133" s="103" t="s">
        <v>238</v>
      </c>
      <c r="P133" s="104" t="s">
        <v>361</v>
      </c>
      <c r="Q133" s="104" t="s">
        <v>274</v>
      </c>
      <c r="R133" s="125" t="s">
        <v>362</v>
      </c>
      <c r="S133" s="107" t="s">
        <v>363</v>
      </c>
      <c r="T133" s="104" t="s">
        <v>207</v>
      </c>
      <c r="U133" s="126" t="s">
        <v>268</v>
      </c>
      <c r="V133" s="104" t="s">
        <v>226</v>
      </c>
      <c r="W133" s="103" t="s">
        <v>210</v>
      </c>
      <c r="X133" s="103" t="s">
        <v>211</v>
      </c>
      <c r="Y133" s="120" t="s">
        <v>33</v>
      </c>
      <c r="Z133" s="120" t="s">
        <v>37</v>
      </c>
      <c r="AA133" s="134" t="s">
        <v>41</v>
      </c>
      <c r="AB133" s="103">
        <v>3</v>
      </c>
      <c r="AC133" s="102" t="s">
        <v>303</v>
      </c>
      <c r="AD133" s="25"/>
      <c r="AE133" s="139">
        <v>43676</v>
      </c>
      <c r="AF133" s="96" t="s">
        <v>212</v>
      </c>
    </row>
    <row r="134" spans="1:32" s="109" customFormat="1" x14ac:dyDescent="0.25">
      <c r="A134" s="103">
        <v>40</v>
      </c>
      <c r="B134" s="103">
        <v>52</v>
      </c>
      <c r="C134" s="103" t="s">
        <v>86</v>
      </c>
      <c r="D134" s="103" t="s">
        <v>335</v>
      </c>
      <c r="E134" s="104">
        <v>11</v>
      </c>
      <c r="F134" s="103">
        <v>1</v>
      </c>
      <c r="G134" s="105" t="s">
        <v>359</v>
      </c>
      <c r="H134" s="104" t="s">
        <v>360</v>
      </c>
      <c r="I134" s="104" t="s">
        <v>41</v>
      </c>
      <c r="J134" s="103" t="s">
        <v>271</v>
      </c>
      <c r="K134" s="103" t="s">
        <v>199</v>
      </c>
      <c r="L134" s="2" t="s">
        <v>200</v>
      </c>
      <c r="M134" s="103" t="s">
        <v>218</v>
      </c>
      <c r="N134" s="145">
        <v>4.09</v>
      </c>
      <c r="O134" s="103" t="s">
        <v>238</v>
      </c>
      <c r="P134" s="104" t="s">
        <v>361</v>
      </c>
      <c r="Q134" s="104" t="s">
        <v>274</v>
      </c>
      <c r="R134" s="125" t="s">
        <v>362</v>
      </c>
      <c r="S134" s="107" t="s">
        <v>363</v>
      </c>
      <c r="T134" s="104" t="s">
        <v>207</v>
      </c>
      <c r="U134" s="126" t="s">
        <v>268</v>
      </c>
      <c r="V134" s="104" t="s">
        <v>226</v>
      </c>
      <c r="W134" s="103" t="s">
        <v>210</v>
      </c>
      <c r="X134" s="103" t="s">
        <v>211</v>
      </c>
      <c r="Y134" s="120" t="s">
        <v>7</v>
      </c>
      <c r="Z134" s="127" t="s">
        <v>56</v>
      </c>
      <c r="AA134" s="134" t="s">
        <v>41</v>
      </c>
      <c r="AB134" s="103">
        <v>2</v>
      </c>
      <c r="AC134" s="25" t="s">
        <v>310</v>
      </c>
      <c r="AD134" s="25"/>
      <c r="AE134" s="139">
        <v>43676</v>
      </c>
      <c r="AF134" s="96" t="s">
        <v>212</v>
      </c>
    </row>
    <row r="135" spans="1:32" x14ac:dyDescent="0.25">
      <c r="A135" s="103">
        <v>40</v>
      </c>
      <c r="B135" s="103">
        <v>52</v>
      </c>
      <c r="C135" s="103" t="s">
        <v>86</v>
      </c>
      <c r="D135" s="103" t="s">
        <v>335</v>
      </c>
      <c r="E135" s="104">
        <v>11</v>
      </c>
      <c r="F135" s="103">
        <v>1</v>
      </c>
      <c r="G135" s="105" t="s">
        <v>359</v>
      </c>
      <c r="H135" s="104" t="s">
        <v>360</v>
      </c>
      <c r="I135" s="104" t="s">
        <v>41</v>
      </c>
      <c r="J135" s="103" t="s">
        <v>271</v>
      </c>
      <c r="K135" s="103" t="s">
        <v>199</v>
      </c>
      <c r="L135" s="2" t="s">
        <v>200</v>
      </c>
      <c r="M135" s="103" t="s">
        <v>218</v>
      </c>
      <c r="N135" s="145">
        <v>4.09</v>
      </c>
      <c r="O135" s="103" t="s">
        <v>238</v>
      </c>
      <c r="P135" s="104" t="s">
        <v>361</v>
      </c>
      <c r="Q135" s="104" t="s">
        <v>274</v>
      </c>
      <c r="R135" s="125" t="s">
        <v>362</v>
      </c>
      <c r="S135" s="107" t="s">
        <v>363</v>
      </c>
      <c r="T135" s="104" t="s">
        <v>207</v>
      </c>
      <c r="U135" s="126" t="s">
        <v>268</v>
      </c>
      <c r="V135" s="104" t="s">
        <v>226</v>
      </c>
      <c r="W135" s="103" t="s">
        <v>210</v>
      </c>
      <c r="X135" s="103" t="s">
        <v>211</v>
      </c>
      <c r="Y135" s="120" t="s">
        <v>41</v>
      </c>
      <c r="Z135" s="120" t="s">
        <v>158</v>
      </c>
      <c r="AA135" s="134" t="s">
        <v>41</v>
      </c>
      <c r="AB135" s="103">
        <v>4</v>
      </c>
      <c r="AC135" s="21"/>
      <c r="AD135" s="25"/>
      <c r="AE135" s="139">
        <v>43676</v>
      </c>
      <c r="AF135" s="96" t="s">
        <v>212</v>
      </c>
    </row>
    <row r="136" spans="1:32" x14ac:dyDescent="0.25">
      <c r="A136" s="103">
        <v>40</v>
      </c>
      <c r="B136" s="103">
        <v>52</v>
      </c>
      <c r="C136" s="103" t="s">
        <v>86</v>
      </c>
      <c r="D136" s="103" t="s">
        <v>335</v>
      </c>
      <c r="E136" s="104">
        <v>11</v>
      </c>
      <c r="F136" s="103">
        <v>1</v>
      </c>
      <c r="G136" s="105" t="s">
        <v>359</v>
      </c>
      <c r="H136" s="104" t="s">
        <v>360</v>
      </c>
      <c r="I136" s="104" t="s">
        <v>41</v>
      </c>
      <c r="J136" s="103" t="s">
        <v>271</v>
      </c>
      <c r="K136" s="103" t="s">
        <v>199</v>
      </c>
      <c r="L136" s="2" t="s">
        <v>200</v>
      </c>
      <c r="M136" s="103" t="s">
        <v>218</v>
      </c>
      <c r="N136" s="145">
        <v>4.09</v>
      </c>
      <c r="O136" s="103" t="s">
        <v>238</v>
      </c>
      <c r="P136" s="104" t="s">
        <v>361</v>
      </c>
      <c r="Q136" s="104" t="s">
        <v>274</v>
      </c>
      <c r="R136" s="125" t="s">
        <v>362</v>
      </c>
      <c r="S136" s="107" t="s">
        <v>363</v>
      </c>
      <c r="T136" s="104" t="s">
        <v>207</v>
      </c>
      <c r="U136" s="126" t="s">
        <v>268</v>
      </c>
      <c r="V136" s="104" t="s">
        <v>226</v>
      </c>
      <c r="W136" s="103" t="s">
        <v>210</v>
      </c>
      <c r="X136" s="103" t="s">
        <v>211</v>
      </c>
      <c r="Y136" s="127" t="s">
        <v>10</v>
      </c>
      <c r="Z136" s="120" t="s">
        <v>227</v>
      </c>
      <c r="AA136" s="134" t="s">
        <v>41</v>
      </c>
      <c r="AB136" s="103">
        <v>4</v>
      </c>
      <c r="AC136" s="25" t="s">
        <v>364</v>
      </c>
      <c r="AD136" s="25"/>
      <c r="AE136" s="139">
        <v>43676</v>
      </c>
      <c r="AF136" s="96" t="s">
        <v>212</v>
      </c>
    </row>
    <row r="137" spans="1:32" x14ac:dyDescent="0.25">
      <c r="A137" s="103">
        <v>40</v>
      </c>
      <c r="B137" s="103">
        <v>52</v>
      </c>
      <c r="C137" s="103" t="s">
        <v>86</v>
      </c>
      <c r="D137" s="103" t="s">
        <v>335</v>
      </c>
      <c r="E137" s="104">
        <v>11</v>
      </c>
      <c r="F137" s="103">
        <v>1</v>
      </c>
      <c r="G137" s="105" t="s">
        <v>359</v>
      </c>
      <c r="H137" s="104" t="s">
        <v>360</v>
      </c>
      <c r="I137" s="104" t="s">
        <v>41</v>
      </c>
      <c r="J137" s="103" t="s">
        <v>271</v>
      </c>
      <c r="K137" s="103" t="s">
        <v>199</v>
      </c>
      <c r="L137" s="2" t="s">
        <v>200</v>
      </c>
      <c r="M137" s="103" t="s">
        <v>218</v>
      </c>
      <c r="N137" s="145">
        <v>4.09</v>
      </c>
      <c r="O137" s="103" t="s">
        <v>238</v>
      </c>
      <c r="P137" s="104" t="s">
        <v>361</v>
      </c>
      <c r="Q137" s="104" t="s">
        <v>274</v>
      </c>
      <c r="R137" s="125" t="s">
        <v>362</v>
      </c>
      <c r="S137" s="107" t="s">
        <v>363</v>
      </c>
      <c r="T137" s="104" t="s">
        <v>207</v>
      </c>
      <c r="U137" s="126" t="s">
        <v>268</v>
      </c>
      <c r="V137" s="104" t="s">
        <v>213</v>
      </c>
      <c r="W137" s="103" t="s">
        <v>214</v>
      </c>
      <c r="X137" s="103" t="s">
        <v>215</v>
      </c>
      <c r="Y137" s="120" t="s">
        <v>41</v>
      </c>
      <c r="Z137" s="120" t="s">
        <v>157</v>
      </c>
      <c r="AA137" s="134">
        <v>1E-3</v>
      </c>
      <c r="AB137" s="103">
        <v>12</v>
      </c>
      <c r="AC137" s="25" t="s">
        <v>230</v>
      </c>
      <c r="AD137" s="25"/>
      <c r="AE137" s="139">
        <v>43676</v>
      </c>
      <c r="AF137" s="96" t="s">
        <v>212</v>
      </c>
    </row>
    <row r="138" spans="1:32" x14ac:dyDescent="0.25">
      <c r="A138" s="96">
        <v>24</v>
      </c>
      <c r="B138" s="96">
        <v>107</v>
      </c>
      <c r="C138" s="96" t="s">
        <v>86</v>
      </c>
      <c r="D138" s="96" t="s">
        <v>335</v>
      </c>
      <c r="E138" s="96">
        <v>11</v>
      </c>
      <c r="F138" s="115">
        <v>1</v>
      </c>
      <c r="G138" s="121" t="s">
        <v>359</v>
      </c>
      <c r="H138" s="121" t="s">
        <v>365</v>
      </c>
      <c r="I138" s="96" t="s">
        <v>366</v>
      </c>
      <c r="J138" s="97" t="s">
        <v>198</v>
      </c>
      <c r="K138" s="97" t="s">
        <v>236</v>
      </c>
      <c r="L138" s="97" t="s">
        <v>237</v>
      </c>
      <c r="M138" s="96" t="s">
        <v>41</v>
      </c>
      <c r="N138" s="144">
        <v>0.59</v>
      </c>
      <c r="O138" s="115" t="s">
        <v>238</v>
      </c>
      <c r="P138" s="115" t="s">
        <v>367</v>
      </c>
      <c r="Q138" s="96" t="s">
        <v>274</v>
      </c>
      <c r="R138" s="116" t="s">
        <v>362</v>
      </c>
      <c r="S138" s="127" t="s">
        <v>368</v>
      </c>
      <c r="T138" s="96" t="s">
        <v>207</v>
      </c>
      <c r="U138" s="116" t="s">
        <v>241</v>
      </c>
      <c r="V138" s="104" t="s">
        <v>223</v>
      </c>
      <c r="W138" s="96" t="s">
        <v>210</v>
      </c>
      <c r="X138" s="96" t="s">
        <v>224</v>
      </c>
      <c r="Y138" s="127" t="s">
        <v>41</v>
      </c>
      <c r="Z138" s="127" t="s">
        <v>150</v>
      </c>
      <c r="AA138" s="133">
        <v>1.6E-2</v>
      </c>
      <c r="AB138" s="96">
        <v>1</v>
      </c>
      <c r="AC138" s="102"/>
      <c r="AD138" s="102"/>
      <c r="AE138" s="138">
        <v>43675</v>
      </c>
      <c r="AF138" s="96" t="s">
        <v>212</v>
      </c>
    </row>
    <row r="139" spans="1:32" x14ac:dyDescent="0.25">
      <c r="A139" s="96">
        <v>25</v>
      </c>
      <c r="B139" s="96">
        <v>108</v>
      </c>
      <c r="C139" s="96" t="s">
        <v>86</v>
      </c>
      <c r="D139" s="96" t="s">
        <v>369</v>
      </c>
      <c r="E139" s="96">
        <v>12</v>
      </c>
      <c r="F139" s="115" t="s">
        <v>41</v>
      </c>
      <c r="G139" s="114" t="s">
        <v>370</v>
      </c>
      <c r="H139" s="114" t="s">
        <v>371</v>
      </c>
      <c r="I139" s="96" t="s">
        <v>372</v>
      </c>
      <c r="J139" s="97" t="s">
        <v>198</v>
      </c>
      <c r="K139" s="97" t="s">
        <v>236</v>
      </c>
      <c r="L139" s="97" t="s">
        <v>237</v>
      </c>
      <c r="M139" s="96" t="s">
        <v>41</v>
      </c>
      <c r="N139" s="144">
        <v>0.12</v>
      </c>
      <c r="O139" s="115" t="s">
        <v>238</v>
      </c>
      <c r="P139" s="115" t="s">
        <v>373</v>
      </c>
      <c r="Q139" s="96" t="s">
        <v>207</v>
      </c>
      <c r="R139" s="110" t="s">
        <v>362</v>
      </c>
      <c r="S139" s="127" t="s">
        <v>374</v>
      </c>
      <c r="T139" s="96" t="s">
        <v>207</v>
      </c>
      <c r="U139" s="116" t="s">
        <v>241</v>
      </c>
      <c r="V139" s="104" t="s">
        <v>223</v>
      </c>
      <c r="W139" s="103" t="s">
        <v>214</v>
      </c>
      <c r="X139" s="103" t="s">
        <v>215</v>
      </c>
      <c r="Y139" s="127" t="s">
        <v>41</v>
      </c>
      <c r="Z139" s="127" t="s">
        <v>157</v>
      </c>
      <c r="AA139" s="133">
        <v>4.0000000000000001E-3</v>
      </c>
      <c r="AB139" s="96">
        <v>1</v>
      </c>
      <c r="AC139" s="102"/>
      <c r="AD139" s="102"/>
      <c r="AE139" s="138">
        <v>43675</v>
      </c>
      <c r="AF139" s="96" t="s">
        <v>212</v>
      </c>
    </row>
    <row r="140" spans="1:32" x14ac:dyDescent="0.25">
      <c r="A140" s="96">
        <v>41</v>
      </c>
      <c r="B140" s="96">
        <v>55</v>
      </c>
      <c r="C140" s="96" t="s">
        <v>86</v>
      </c>
      <c r="D140" s="96" t="s">
        <v>335</v>
      </c>
      <c r="E140" s="97">
        <v>11</v>
      </c>
      <c r="F140" s="96">
        <v>3</v>
      </c>
      <c r="G140" s="98" t="s">
        <v>375</v>
      </c>
      <c r="H140" s="97" t="s">
        <v>376</v>
      </c>
      <c r="I140" s="97" t="s">
        <v>41</v>
      </c>
      <c r="J140" s="96" t="s">
        <v>271</v>
      </c>
      <c r="K140" s="96" t="s">
        <v>199</v>
      </c>
      <c r="L140" s="1" t="s">
        <v>200</v>
      </c>
      <c r="M140" s="96" t="s">
        <v>218</v>
      </c>
      <c r="N140" s="144">
        <v>10.55</v>
      </c>
      <c r="O140" s="96" t="s">
        <v>238</v>
      </c>
      <c r="P140" s="97" t="s">
        <v>356</v>
      </c>
      <c r="Q140" s="97" t="s">
        <v>274</v>
      </c>
      <c r="R140" s="111" t="s">
        <v>261</v>
      </c>
      <c r="S140" s="100" t="s">
        <v>377</v>
      </c>
      <c r="T140" s="97" t="s">
        <v>207</v>
      </c>
      <c r="U140" s="101" t="s">
        <v>268</v>
      </c>
      <c r="V140" s="97" t="s">
        <v>226</v>
      </c>
      <c r="W140" s="96" t="s">
        <v>210</v>
      </c>
      <c r="X140" s="96" t="s">
        <v>211</v>
      </c>
      <c r="Y140" s="127" t="s">
        <v>33</v>
      </c>
      <c r="Z140" s="120" t="s">
        <v>37</v>
      </c>
      <c r="AA140" s="133" t="s">
        <v>41</v>
      </c>
      <c r="AB140" s="96">
        <v>2</v>
      </c>
      <c r="AC140" s="102" t="s">
        <v>303</v>
      </c>
      <c r="AD140" s="102"/>
      <c r="AE140" s="138">
        <v>43676</v>
      </c>
      <c r="AF140" s="96" t="s">
        <v>212</v>
      </c>
    </row>
    <row r="141" spans="1:32" x14ac:dyDescent="0.25">
      <c r="A141" s="96">
        <v>41</v>
      </c>
      <c r="B141" s="96">
        <v>55</v>
      </c>
      <c r="C141" s="96" t="s">
        <v>86</v>
      </c>
      <c r="D141" s="96" t="s">
        <v>335</v>
      </c>
      <c r="E141" s="97">
        <v>11</v>
      </c>
      <c r="F141" s="96">
        <v>3</v>
      </c>
      <c r="G141" s="98" t="s">
        <v>375</v>
      </c>
      <c r="H141" s="97" t="s">
        <v>376</v>
      </c>
      <c r="I141" s="97" t="s">
        <v>41</v>
      </c>
      <c r="J141" s="96" t="s">
        <v>271</v>
      </c>
      <c r="K141" s="96" t="s">
        <v>199</v>
      </c>
      <c r="L141" s="1" t="s">
        <v>200</v>
      </c>
      <c r="M141" s="96" t="s">
        <v>218</v>
      </c>
      <c r="N141" s="144">
        <v>10.55</v>
      </c>
      <c r="O141" s="96" t="s">
        <v>238</v>
      </c>
      <c r="P141" s="97" t="s">
        <v>356</v>
      </c>
      <c r="Q141" s="97" t="s">
        <v>274</v>
      </c>
      <c r="R141" s="111" t="s">
        <v>261</v>
      </c>
      <c r="S141" s="100" t="s">
        <v>377</v>
      </c>
      <c r="T141" s="97" t="s">
        <v>207</v>
      </c>
      <c r="U141" s="101" t="s">
        <v>268</v>
      </c>
      <c r="V141" s="104" t="s">
        <v>226</v>
      </c>
      <c r="W141" s="103" t="s">
        <v>210</v>
      </c>
      <c r="X141" s="103" t="s">
        <v>211</v>
      </c>
      <c r="Y141" s="120" t="s">
        <v>41</v>
      </c>
      <c r="Z141" s="120" t="s">
        <v>158</v>
      </c>
      <c r="AA141" s="134" t="s">
        <v>41</v>
      </c>
      <c r="AB141" s="103">
        <v>1</v>
      </c>
      <c r="AC141" s="5"/>
      <c r="AD141" s="5"/>
      <c r="AE141" s="138">
        <v>43676</v>
      </c>
      <c r="AF141" s="96" t="s">
        <v>212</v>
      </c>
    </row>
    <row r="142" spans="1:32" x14ac:dyDescent="0.25">
      <c r="A142" s="96">
        <v>37</v>
      </c>
      <c r="B142" s="96">
        <v>15</v>
      </c>
      <c r="C142" s="96" t="s">
        <v>86</v>
      </c>
      <c r="D142" s="96" t="s">
        <v>335</v>
      </c>
      <c r="E142" s="97">
        <v>11</v>
      </c>
      <c r="F142" s="96">
        <v>2</v>
      </c>
      <c r="G142" s="98" t="s">
        <v>378</v>
      </c>
      <c r="H142" s="97" t="s">
        <v>379</v>
      </c>
      <c r="I142" s="97" t="s">
        <v>41</v>
      </c>
      <c r="J142" s="96" t="s">
        <v>271</v>
      </c>
      <c r="K142" s="96" t="s">
        <v>199</v>
      </c>
      <c r="L142" s="1" t="s">
        <v>200</v>
      </c>
      <c r="M142" s="96" t="s">
        <v>218</v>
      </c>
      <c r="N142" s="144">
        <v>9.56</v>
      </c>
      <c r="O142" s="96" t="s">
        <v>238</v>
      </c>
      <c r="P142" s="97" t="s">
        <v>380</v>
      </c>
      <c r="Q142" s="97" t="s">
        <v>381</v>
      </c>
      <c r="R142" s="111" t="s">
        <v>382</v>
      </c>
      <c r="S142" s="100" t="s">
        <v>383</v>
      </c>
      <c r="T142" s="97" t="s">
        <v>207</v>
      </c>
      <c r="U142" s="101" t="s">
        <v>276</v>
      </c>
      <c r="V142" s="97" t="s">
        <v>213</v>
      </c>
      <c r="W142" s="96" t="s">
        <v>210</v>
      </c>
      <c r="X142" s="96" t="s">
        <v>224</v>
      </c>
      <c r="Y142" s="127" t="s">
        <v>41</v>
      </c>
      <c r="Z142" s="127" t="s">
        <v>150</v>
      </c>
      <c r="AA142" s="133">
        <v>1E-3</v>
      </c>
      <c r="AB142" s="96">
        <v>5</v>
      </c>
      <c r="AC142" s="102" t="s">
        <v>216</v>
      </c>
      <c r="AD142" s="102"/>
      <c r="AE142" s="138">
        <v>43676</v>
      </c>
      <c r="AF142" s="96" t="s">
        <v>212</v>
      </c>
    </row>
    <row r="143" spans="1:32" x14ac:dyDescent="0.25">
      <c r="A143" s="96">
        <v>37</v>
      </c>
      <c r="B143" s="96">
        <v>15</v>
      </c>
      <c r="C143" s="96" t="s">
        <v>86</v>
      </c>
      <c r="D143" s="96" t="s">
        <v>335</v>
      </c>
      <c r="E143" s="97">
        <v>11</v>
      </c>
      <c r="F143" s="96">
        <v>2</v>
      </c>
      <c r="G143" s="98" t="s">
        <v>378</v>
      </c>
      <c r="H143" s="97" t="s">
        <v>379</v>
      </c>
      <c r="I143" s="97" t="s">
        <v>41</v>
      </c>
      <c r="J143" s="96" t="s">
        <v>271</v>
      </c>
      <c r="K143" s="96" t="s">
        <v>199</v>
      </c>
      <c r="L143" s="1" t="s">
        <v>200</v>
      </c>
      <c r="M143" s="96" t="s">
        <v>218</v>
      </c>
      <c r="N143" s="144">
        <v>9.56</v>
      </c>
      <c r="O143" s="96" t="s">
        <v>238</v>
      </c>
      <c r="P143" s="97" t="s">
        <v>380</v>
      </c>
      <c r="Q143" s="97" t="s">
        <v>381</v>
      </c>
      <c r="R143" s="111" t="s">
        <v>382</v>
      </c>
      <c r="S143" s="100" t="s">
        <v>383</v>
      </c>
      <c r="T143" s="97" t="s">
        <v>207</v>
      </c>
      <c r="U143" s="101" t="s">
        <v>276</v>
      </c>
      <c r="V143" s="97" t="s">
        <v>226</v>
      </c>
      <c r="W143" s="96" t="s">
        <v>277</v>
      </c>
      <c r="X143" s="96" t="s">
        <v>211</v>
      </c>
      <c r="Y143" s="127" t="s">
        <v>29</v>
      </c>
      <c r="Z143" s="127" t="s">
        <v>30</v>
      </c>
      <c r="AA143" s="133" t="s">
        <v>41</v>
      </c>
      <c r="AB143" s="96">
        <v>1</v>
      </c>
      <c r="AC143" s="102"/>
      <c r="AD143" s="102"/>
      <c r="AE143" s="138">
        <v>43676</v>
      </c>
      <c r="AF143" s="96" t="s">
        <v>212</v>
      </c>
    </row>
    <row r="144" spans="1:32" x14ac:dyDescent="0.25">
      <c r="A144" s="96">
        <v>37</v>
      </c>
      <c r="B144" s="96">
        <v>15</v>
      </c>
      <c r="C144" s="96" t="s">
        <v>86</v>
      </c>
      <c r="D144" s="96" t="s">
        <v>335</v>
      </c>
      <c r="E144" s="97">
        <v>11</v>
      </c>
      <c r="F144" s="96">
        <v>2</v>
      </c>
      <c r="G144" s="98" t="s">
        <v>378</v>
      </c>
      <c r="H144" s="97" t="s">
        <v>379</v>
      </c>
      <c r="I144" s="97" t="s">
        <v>41</v>
      </c>
      <c r="J144" s="96" t="s">
        <v>271</v>
      </c>
      <c r="K144" s="96" t="s">
        <v>199</v>
      </c>
      <c r="L144" s="1" t="s">
        <v>200</v>
      </c>
      <c r="M144" s="96" t="s">
        <v>218</v>
      </c>
      <c r="N144" s="144">
        <v>9.56</v>
      </c>
      <c r="O144" s="96" t="s">
        <v>238</v>
      </c>
      <c r="P144" s="97" t="s">
        <v>380</v>
      </c>
      <c r="Q144" s="97" t="s">
        <v>381</v>
      </c>
      <c r="R144" s="111" t="s">
        <v>382</v>
      </c>
      <c r="S144" s="100" t="s">
        <v>383</v>
      </c>
      <c r="T144" s="97" t="s">
        <v>207</v>
      </c>
      <c r="U144" s="101" t="s">
        <v>276</v>
      </c>
      <c r="V144" s="97" t="s">
        <v>226</v>
      </c>
      <c r="W144" s="96" t="s">
        <v>210</v>
      </c>
      <c r="X144" s="96" t="s">
        <v>211</v>
      </c>
      <c r="Y144" s="127" t="s">
        <v>7</v>
      </c>
      <c r="Z144" s="127" t="s">
        <v>56</v>
      </c>
      <c r="AA144" s="133" t="s">
        <v>41</v>
      </c>
      <c r="AB144" s="96">
        <v>4</v>
      </c>
      <c r="AC144" s="102" t="s">
        <v>310</v>
      </c>
      <c r="AD144" s="102"/>
      <c r="AE144" s="138">
        <v>43676</v>
      </c>
      <c r="AF144" s="96" t="s">
        <v>212</v>
      </c>
    </row>
    <row r="145" spans="1:32" x14ac:dyDescent="0.25">
      <c r="A145" s="96">
        <v>37</v>
      </c>
      <c r="B145" s="96">
        <v>15</v>
      </c>
      <c r="C145" s="96" t="s">
        <v>86</v>
      </c>
      <c r="D145" s="96" t="s">
        <v>335</v>
      </c>
      <c r="E145" s="97">
        <v>11</v>
      </c>
      <c r="F145" s="96">
        <v>2</v>
      </c>
      <c r="G145" s="98" t="s">
        <v>378</v>
      </c>
      <c r="H145" s="97" t="s">
        <v>379</v>
      </c>
      <c r="I145" s="97" t="s">
        <v>41</v>
      </c>
      <c r="J145" s="96" t="s">
        <v>271</v>
      </c>
      <c r="K145" s="96" t="s">
        <v>199</v>
      </c>
      <c r="L145" s="1" t="s">
        <v>200</v>
      </c>
      <c r="M145" s="96" t="s">
        <v>218</v>
      </c>
      <c r="N145" s="144">
        <v>9.56</v>
      </c>
      <c r="O145" s="96" t="s">
        <v>238</v>
      </c>
      <c r="P145" s="97" t="s">
        <v>380</v>
      </c>
      <c r="Q145" s="97" t="s">
        <v>381</v>
      </c>
      <c r="R145" s="111" t="s">
        <v>382</v>
      </c>
      <c r="S145" s="100" t="s">
        <v>383</v>
      </c>
      <c r="T145" s="97" t="s">
        <v>207</v>
      </c>
      <c r="U145" s="101" t="s">
        <v>276</v>
      </c>
      <c r="V145" s="97" t="s">
        <v>226</v>
      </c>
      <c r="W145" s="96" t="s">
        <v>210</v>
      </c>
      <c r="X145" s="96" t="s">
        <v>211</v>
      </c>
      <c r="Y145" s="127" t="s">
        <v>33</v>
      </c>
      <c r="Z145" s="127" t="s">
        <v>37</v>
      </c>
      <c r="AA145" s="133" t="s">
        <v>41</v>
      </c>
      <c r="AB145" s="96">
        <v>2</v>
      </c>
      <c r="AC145" s="102" t="s">
        <v>303</v>
      </c>
      <c r="AD145" s="102"/>
      <c r="AE145" s="138">
        <v>43676</v>
      </c>
      <c r="AF145" s="96" t="s">
        <v>212</v>
      </c>
    </row>
    <row r="146" spans="1:32" x14ac:dyDescent="0.25">
      <c r="A146" s="103">
        <v>39</v>
      </c>
      <c r="B146" s="103">
        <v>51</v>
      </c>
      <c r="C146" s="103" t="s">
        <v>86</v>
      </c>
      <c r="D146" s="103" t="s">
        <v>335</v>
      </c>
      <c r="E146" s="104">
        <v>11</v>
      </c>
      <c r="F146" s="103">
        <v>2</v>
      </c>
      <c r="G146" s="105" t="s">
        <v>378</v>
      </c>
      <c r="H146" s="104" t="s">
        <v>379</v>
      </c>
      <c r="I146" s="104" t="s">
        <v>41</v>
      </c>
      <c r="J146" s="103" t="s">
        <v>281</v>
      </c>
      <c r="K146" s="103" t="s">
        <v>199</v>
      </c>
      <c r="L146" s="2" t="s">
        <v>200</v>
      </c>
      <c r="M146" s="103" t="s">
        <v>218</v>
      </c>
      <c r="N146" s="145">
        <v>20.61</v>
      </c>
      <c r="O146" s="103" t="s">
        <v>238</v>
      </c>
      <c r="P146" s="104" t="s">
        <v>380</v>
      </c>
      <c r="Q146" s="104" t="s">
        <v>381</v>
      </c>
      <c r="R146" s="125" t="s">
        <v>382</v>
      </c>
      <c r="S146" s="107" t="s">
        <v>383</v>
      </c>
      <c r="T146" s="104" t="s">
        <v>207</v>
      </c>
      <c r="U146" s="108">
        <v>43383</v>
      </c>
      <c r="V146" s="104" t="s">
        <v>213</v>
      </c>
      <c r="W146" s="103" t="s">
        <v>210</v>
      </c>
      <c r="X146" s="103" t="s">
        <v>224</v>
      </c>
      <c r="Y146" s="120" t="s">
        <v>41</v>
      </c>
      <c r="Z146" s="120" t="s">
        <v>150</v>
      </c>
      <c r="AA146" s="134" t="s">
        <v>291</v>
      </c>
      <c r="AB146" s="103">
        <v>3</v>
      </c>
      <c r="AC146" s="25" t="s">
        <v>216</v>
      </c>
      <c r="AD146" s="21"/>
      <c r="AE146" s="139">
        <v>43677</v>
      </c>
      <c r="AF146" s="96" t="s">
        <v>212</v>
      </c>
    </row>
    <row r="147" spans="1:32" x14ac:dyDescent="0.25">
      <c r="A147" s="103">
        <v>39</v>
      </c>
      <c r="B147" s="103">
        <v>51</v>
      </c>
      <c r="C147" s="103" t="s">
        <v>86</v>
      </c>
      <c r="D147" s="103" t="s">
        <v>335</v>
      </c>
      <c r="E147" s="104">
        <v>11</v>
      </c>
      <c r="F147" s="103">
        <v>2</v>
      </c>
      <c r="G147" s="105" t="s">
        <v>378</v>
      </c>
      <c r="H147" s="104" t="s">
        <v>379</v>
      </c>
      <c r="I147" s="104" t="s">
        <v>41</v>
      </c>
      <c r="J147" s="103" t="s">
        <v>281</v>
      </c>
      <c r="K147" s="103" t="s">
        <v>199</v>
      </c>
      <c r="L147" s="2" t="s">
        <v>200</v>
      </c>
      <c r="M147" s="103" t="s">
        <v>218</v>
      </c>
      <c r="N147" s="145">
        <v>20.61</v>
      </c>
      <c r="O147" s="103" t="s">
        <v>238</v>
      </c>
      <c r="P147" s="104" t="s">
        <v>380</v>
      </c>
      <c r="Q147" s="104" t="s">
        <v>381</v>
      </c>
      <c r="R147" s="125" t="s">
        <v>382</v>
      </c>
      <c r="S147" s="107" t="s">
        <v>383</v>
      </c>
      <c r="T147" s="104" t="s">
        <v>207</v>
      </c>
      <c r="U147" s="108">
        <v>43383</v>
      </c>
      <c r="V147" s="104" t="s">
        <v>226</v>
      </c>
      <c r="W147" s="103" t="s">
        <v>210</v>
      </c>
      <c r="X147" s="103" t="s">
        <v>211</v>
      </c>
      <c r="Y147" s="120" t="s">
        <v>7</v>
      </c>
      <c r="Z147" s="127" t="s">
        <v>56</v>
      </c>
      <c r="AA147" s="134" t="s">
        <v>41</v>
      </c>
      <c r="AB147" s="103">
        <v>8</v>
      </c>
      <c r="AC147" s="25" t="s">
        <v>310</v>
      </c>
      <c r="AD147" s="25"/>
      <c r="AE147" s="139">
        <v>43677</v>
      </c>
      <c r="AF147" s="96" t="s">
        <v>212</v>
      </c>
    </row>
    <row r="148" spans="1:32" s="109" customFormat="1" x14ac:dyDescent="0.25">
      <c r="A148" s="103">
        <v>39</v>
      </c>
      <c r="B148" s="103">
        <v>51</v>
      </c>
      <c r="C148" s="103" t="s">
        <v>86</v>
      </c>
      <c r="D148" s="103" t="s">
        <v>335</v>
      </c>
      <c r="E148" s="104">
        <v>11</v>
      </c>
      <c r="F148" s="103">
        <v>2</v>
      </c>
      <c r="G148" s="105" t="s">
        <v>378</v>
      </c>
      <c r="H148" s="104" t="s">
        <v>379</v>
      </c>
      <c r="I148" s="104" t="s">
        <v>41</v>
      </c>
      <c r="J148" s="103" t="s">
        <v>281</v>
      </c>
      <c r="K148" s="103" t="s">
        <v>199</v>
      </c>
      <c r="L148" s="2" t="s">
        <v>200</v>
      </c>
      <c r="M148" s="103" t="s">
        <v>218</v>
      </c>
      <c r="N148" s="145">
        <v>20.61</v>
      </c>
      <c r="O148" s="103" t="s">
        <v>238</v>
      </c>
      <c r="P148" s="104" t="s">
        <v>380</v>
      </c>
      <c r="Q148" s="104" t="s">
        <v>381</v>
      </c>
      <c r="R148" s="125" t="s">
        <v>382</v>
      </c>
      <c r="S148" s="107" t="s">
        <v>383</v>
      </c>
      <c r="T148" s="104" t="s">
        <v>207</v>
      </c>
      <c r="U148" s="108">
        <v>43383</v>
      </c>
      <c r="V148" s="104" t="s">
        <v>226</v>
      </c>
      <c r="W148" s="103" t="s">
        <v>210</v>
      </c>
      <c r="X148" s="103" t="s">
        <v>211</v>
      </c>
      <c r="Y148" s="120" t="s">
        <v>33</v>
      </c>
      <c r="Z148" s="120" t="s">
        <v>37</v>
      </c>
      <c r="AA148" s="134" t="s">
        <v>41</v>
      </c>
      <c r="AB148" s="103">
        <v>2</v>
      </c>
      <c r="AC148" s="102" t="s">
        <v>303</v>
      </c>
      <c r="AD148" s="25"/>
      <c r="AE148" s="139">
        <v>43677</v>
      </c>
      <c r="AF148" s="96" t="s">
        <v>212</v>
      </c>
    </row>
    <row r="149" spans="1:32" s="109" customFormat="1" x14ac:dyDescent="0.25">
      <c r="A149" s="103">
        <v>39</v>
      </c>
      <c r="B149" s="103">
        <v>51</v>
      </c>
      <c r="C149" s="103" t="s">
        <v>86</v>
      </c>
      <c r="D149" s="103" t="s">
        <v>335</v>
      </c>
      <c r="E149" s="104">
        <v>11</v>
      </c>
      <c r="F149" s="103">
        <v>2</v>
      </c>
      <c r="G149" s="105" t="s">
        <v>378</v>
      </c>
      <c r="H149" s="104" t="s">
        <v>379</v>
      </c>
      <c r="I149" s="104" t="s">
        <v>41</v>
      </c>
      <c r="J149" s="103" t="s">
        <v>281</v>
      </c>
      <c r="K149" s="103" t="s">
        <v>199</v>
      </c>
      <c r="L149" s="2" t="s">
        <v>200</v>
      </c>
      <c r="M149" s="103" t="s">
        <v>218</v>
      </c>
      <c r="N149" s="145">
        <v>20.61</v>
      </c>
      <c r="O149" s="103" t="s">
        <v>238</v>
      </c>
      <c r="P149" s="104" t="s">
        <v>380</v>
      </c>
      <c r="Q149" s="104" t="s">
        <v>381</v>
      </c>
      <c r="R149" s="125" t="s">
        <v>382</v>
      </c>
      <c r="S149" s="107" t="s">
        <v>383</v>
      </c>
      <c r="T149" s="104" t="s">
        <v>207</v>
      </c>
      <c r="U149" s="108">
        <v>43383</v>
      </c>
      <c r="V149" s="104" t="s">
        <v>226</v>
      </c>
      <c r="W149" s="103" t="s">
        <v>277</v>
      </c>
      <c r="X149" s="103" t="s">
        <v>211</v>
      </c>
      <c r="Y149" s="120" t="s">
        <v>29</v>
      </c>
      <c r="Z149" s="120" t="s">
        <v>30</v>
      </c>
      <c r="AA149" s="134" t="s">
        <v>41</v>
      </c>
      <c r="AB149" s="103">
        <v>1</v>
      </c>
      <c r="AC149" s="25"/>
      <c r="AD149" s="25"/>
      <c r="AE149" s="139">
        <v>43677</v>
      </c>
      <c r="AF149" s="96" t="s">
        <v>212</v>
      </c>
    </row>
    <row r="150" spans="1:32" s="109" customFormat="1" x14ac:dyDescent="0.25">
      <c r="A150" s="103">
        <v>39</v>
      </c>
      <c r="B150" s="103">
        <v>51</v>
      </c>
      <c r="C150" s="103" t="s">
        <v>86</v>
      </c>
      <c r="D150" s="103" t="s">
        <v>335</v>
      </c>
      <c r="E150" s="104">
        <v>11</v>
      </c>
      <c r="F150" s="103">
        <v>2</v>
      </c>
      <c r="G150" s="105" t="s">
        <v>378</v>
      </c>
      <c r="H150" s="104" t="s">
        <v>379</v>
      </c>
      <c r="I150" s="104" t="s">
        <v>41</v>
      </c>
      <c r="J150" s="103" t="s">
        <v>281</v>
      </c>
      <c r="K150" s="103" t="s">
        <v>199</v>
      </c>
      <c r="L150" s="2" t="s">
        <v>200</v>
      </c>
      <c r="M150" s="103" t="s">
        <v>218</v>
      </c>
      <c r="N150" s="145">
        <v>20.61</v>
      </c>
      <c r="O150" s="103" t="s">
        <v>238</v>
      </c>
      <c r="P150" s="104" t="s">
        <v>380</v>
      </c>
      <c r="Q150" s="104" t="s">
        <v>381</v>
      </c>
      <c r="R150" s="125" t="s">
        <v>382</v>
      </c>
      <c r="S150" s="107" t="s">
        <v>383</v>
      </c>
      <c r="T150" s="104" t="s">
        <v>207</v>
      </c>
      <c r="U150" s="108">
        <v>43383</v>
      </c>
      <c r="V150" s="104" t="s">
        <v>213</v>
      </c>
      <c r="W150" s="103" t="s">
        <v>214</v>
      </c>
      <c r="X150" s="103" t="s">
        <v>215</v>
      </c>
      <c r="Y150" s="120" t="s">
        <v>41</v>
      </c>
      <c r="Z150" s="120" t="s">
        <v>157</v>
      </c>
      <c r="AA150" s="134" t="s">
        <v>291</v>
      </c>
      <c r="AB150" s="103">
        <v>1</v>
      </c>
      <c r="AC150" s="25" t="s">
        <v>216</v>
      </c>
      <c r="AD150" s="25"/>
      <c r="AE150" s="139">
        <v>43677</v>
      </c>
      <c r="AF150" s="96" t="s">
        <v>212</v>
      </c>
    </row>
    <row r="151" spans="1:32" s="109" customFormat="1" x14ac:dyDescent="0.25">
      <c r="A151" s="96">
        <v>12</v>
      </c>
      <c r="B151" s="96">
        <v>58</v>
      </c>
      <c r="C151" s="96" t="s">
        <v>90</v>
      </c>
      <c r="D151" s="96" t="s">
        <v>195</v>
      </c>
      <c r="E151" s="97">
        <v>19</v>
      </c>
      <c r="F151" s="96">
        <v>2</v>
      </c>
      <c r="G151" s="98" t="s">
        <v>384</v>
      </c>
      <c r="H151" s="97" t="s">
        <v>385</v>
      </c>
      <c r="I151" s="97" t="s">
        <v>41</v>
      </c>
      <c r="J151" s="96" t="s">
        <v>271</v>
      </c>
      <c r="K151" s="96" t="s">
        <v>199</v>
      </c>
      <c r="L151" s="1" t="s">
        <v>200</v>
      </c>
      <c r="M151" s="96" t="s">
        <v>218</v>
      </c>
      <c r="N151" s="144">
        <v>8.6</v>
      </c>
      <c r="O151" s="96" t="s">
        <v>202</v>
      </c>
      <c r="P151" s="96" t="s">
        <v>273</v>
      </c>
      <c r="Q151" s="97" t="s">
        <v>207</v>
      </c>
      <c r="R151" s="111" t="s">
        <v>386</v>
      </c>
      <c r="S151" s="100" t="s">
        <v>202</v>
      </c>
      <c r="T151" s="97" t="s">
        <v>207</v>
      </c>
      <c r="U151" s="101" t="s">
        <v>268</v>
      </c>
      <c r="V151" s="97" t="s">
        <v>213</v>
      </c>
      <c r="W151" s="96" t="s">
        <v>210</v>
      </c>
      <c r="X151" s="96" t="s">
        <v>224</v>
      </c>
      <c r="Y151" s="127" t="s">
        <v>41</v>
      </c>
      <c r="Z151" s="127" t="s">
        <v>150</v>
      </c>
      <c r="AA151" s="133">
        <v>4.0000000000000001E-3</v>
      </c>
      <c r="AB151" s="96">
        <v>15</v>
      </c>
      <c r="AC151" s="102" t="s">
        <v>216</v>
      </c>
      <c r="AD151" s="102"/>
      <c r="AE151" s="138">
        <v>43675</v>
      </c>
      <c r="AF151" s="96" t="s">
        <v>212</v>
      </c>
    </row>
    <row r="152" spans="1:32" s="109" customFormat="1" x14ac:dyDescent="0.25">
      <c r="A152" s="103">
        <v>12</v>
      </c>
      <c r="B152" s="103">
        <v>58</v>
      </c>
      <c r="C152" s="103" t="s">
        <v>90</v>
      </c>
      <c r="D152" s="103" t="s">
        <v>195</v>
      </c>
      <c r="E152" s="104">
        <v>19</v>
      </c>
      <c r="F152" s="103">
        <v>2</v>
      </c>
      <c r="G152" s="105" t="s">
        <v>384</v>
      </c>
      <c r="H152" s="104" t="s">
        <v>385</v>
      </c>
      <c r="I152" s="104" t="s">
        <v>41</v>
      </c>
      <c r="J152" s="103" t="s">
        <v>271</v>
      </c>
      <c r="K152" s="103" t="s">
        <v>199</v>
      </c>
      <c r="L152" s="2" t="s">
        <v>200</v>
      </c>
      <c r="M152" s="103" t="s">
        <v>218</v>
      </c>
      <c r="N152" s="145">
        <v>8.6</v>
      </c>
      <c r="O152" s="103" t="s">
        <v>202</v>
      </c>
      <c r="P152" s="103" t="s">
        <v>273</v>
      </c>
      <c r="Q152" s="104" t="s">
        <v>207</v>
      </c>
      <c r="R152" s="125" t="s">
        <v>386</v>
      </c>
      <c r="S152" s="107" t="s">
        <v>202</v>
      </c>
      <c r="T152" s="104" t="s">
        <v>207</v>
      </c>
      <c r="U152" s="126" t="s">
        <v>268</v>
      </c>
      <c r="V152" s="104" t="s">
        <v>226</v>
      </c>
      <c r="W152" s="103" t="s">
        <v>210</v>
      </c>
      <c r="X152" s="103" t="s">
        <v>211</v>
      </c>
      <c r="Y152" s="127" t="s">
        <v>10</v>
      </c>
      <c r="Z152" s="120" t="s">
        <v>8</v>
      </c>
      <c r="AA152" s="134" t="s">
        <v>41</v>
      </c>
      <c r="AB152" s="103">
        <v>1</v>
      </c>
      <c r="AC152" s="102" t="s">
        <v>228</v>
      </c>
      <c r="AD152" s="25"/>
      <c r="AE152" s="139">
        <v>43675</v>
      </c>
      <c r="AF152" s="96" t="s">
        <v>212</v>
      </c>
    </row>
    <row r="153" spans="1:32" s="109" customFormat="1" x14ac:dyDescent="0.25">
      <c r="A153" s="96">
        <v>12</v>
      </c>
      <c r="B153" s="96">
        <v>58</v>
      </c>
      <c r="C153" s="96" t="s">
        <v>90</v>
      </c>
      <c r="D153" s="96" t="s">
        <v>195</v>
      </c>
      <c r="E153" s="97">
        <v>19</v>
      </c>
      <c r="F153" s="96">
        <v>2</v>
      </c>
      <c r="G153" s="98" t="s">
        <v>384</v>
      </c>
      <c r="H153" s="97" t="s">
        <v>385</v>
      </c>
      <c r="I153" s="97" t="s">
        <v>41</v>
      </c>
      <c r="J153" s="96" t="s">
        <v>271</v>
      </c>
      <c r="K153" s="96" t="s">
        <v>199</v>
      </c>
      <c r="L153" s="1" t="s">
        <v>200</v>
      </c>
      <c r="M153" s="96" t="s">
        <v>218</v>
      </c>
      <c r="N153" s="144">
        <v>8.6</v>
      </c>
      <c r="O153" s="96" t="s">
        <v>202</v>
      </c>
      <c r="P153" s="96" t="s">
        <v>273</v>
      </c>
      <c r="Q153" s="97" t="s">
        <v>207</v>
      </c>
      <c r="R153" s="111" t="s">
        <v>386</v>
      </c>
      <c r="S153" s="100" t="s">
        <v>202</v>
      </c>
      <c r="T153" s="97" t="s">
        <v>207</v>
      </c>
      <c r="U153" s="101" t="s">
        <v>268</v>
      </c>
      <c r="V153" s="97" t="s">
        <v>226</v>
      </c>
      <c r="W153" s="96" t="s">
        <v>210</v>
      </c>
      <c r="X153" s="96" t="s">
        <v>211</v>
      </c>
      <c r="Y153" s="127" t="s">
        <v>41</v>
      </c>
      <c r="Z153" s="127" t="s">
        <v>158</v>
      </c>
      <c r="AA153" s="133" t="s">
        <v>41</v>
      </c>
      <c r="AB153" s="96">
        <v>1</v>
      </c>
      <c r="AC153" s="102"/>
      <c r="AD153" s="102"/>
      <c r="AE153" s="138">
        <v>43675</v>
      </c>
      <c r="AF153" s="96" t="s">
        <v>212</v>
      </c>
    </row>
    <row r="154" spans="1:32" x14ac:dyDescent="0.25">
      <c r="A154" s="96">
        <v>15</v>
      </c>
      <c r="B154" s="96">
        <v>83</v>
      </c>
      <c r="C154" s="96" t="s">
        <v>90</v>
      </c>
      <c r="D154" s="96" t="s">
        <v>195</v>
      </c>
      <c r="E154" s="97">
        <v>19</v>
      </c>
      <c r="F154" s="96">
        <v>2</v>
      </c>
      <c r="G154" s="98" t="s">
        <v>384</v>
      </c>
      <c r="H154" s="97" t="s">
        <v>385</v>
      </c>
      <c r="I154" s="97" t="s">
        <v>41</v>
      </c>
      <c r="J154" s="96" t="s">
        <v>281</v>
      </c>
      <c r="K154" s="96" t="s">
        <v>199</v>
      </c>
      <c r="L154" s="1" t="s">
        <v>200</v>
      </c>
      <c r="M154" s="96" t="s">
        <v>218</v>
      </c>
      <c r="N154" s="144">
        <v>7.36</v>
      </c>
      <c r="O154" s="96" t="s">
        <v>202</v>
      </c>
      <c r="P154" s="96" t="s">
        <v>273</v>
      </c>
      <c r="Q154" s="97" t="s">
        <v>207</v>
      </c>
      <c r="R154" s="111" t="s">
        <v>386</v>
      </c>
      <c r="S154" s="100" t="s">
        <v>202</v>
      </c>
      <c r="T154" s="97" t="s">
        <v>207</v>
      </c>
      <c r="U154" s="111" t="s">
        <v>311</v>
      </c>
      <c r="V154" s="97" t="s">
        <v>213</v>
      </c>
      <c r="W154" s="96" t="s">
        <v>210</v>
      </c>
      <c r="X154" s="96" t="s">
        <v>224</v>
      </c>
      <c r="Y154" s="127" t="s">
        <v>41</v>
      </c>
      <c r="Z154" s="127" t="s">
        <v>150</v>
      </c>
      <c r="AA154" s="133">
        <v>1E-3</v>
      </c>
      <c r="AB154" s="96">
        <v>11</v>
      </c>
      <c r="AC154" s="102" t="s">
        <v>216</v>
      </c>
      <c r="AD154" s="102"/>
      <c r="AE154" s="138">
        <v>43675</v>
      </c>
      <c r="AF154" s="96" t="s">
        <v>212</v>
      </c>
    </row>
    <row r="155" spans="1:32" x14ac:dyDescent="0.25">
      <c r="A155" s="103">
        <v>15</v>
      </c>
      <c r="B155" s="103">
        <v>83</v>
      </c>
      <c r="C155" s="103" t="s">
        <v>90</v>
      </c>
      <c r="D155" s="103" t="s">
        <v>195</v>
      </c>
      <c r="E155" s="104">
        <v>19</v>
      </c>
      <c r="F155" s="103">
        <v>2</v>
      </c>
      <c r="G155" s="105" t="s">
        <v>384</v>
      </c>
      <c r="H155" s="104" t="s">
        <v>385</v>
      </c>
      <c r="I155" s="104" t="s">
        <v>41</v>
      </c>
      <c r="J155" s="103" t="s">
        <v>281</v>
      </c>
      <c r="K155" s="103" t="s">
        <v>199</v>
      </c>
      <c r="L155" s="2" t="s">
        <v>200</v>
      </c>
      <c r="M155" s="103" t="s">
        <v>218</v>
      </c>
      <c r="N155" s="145">
        <v>7.36</v>
      </c>
      <c r="O155" s="103" t="s">
        <v>202</v>
      </c>
      <c r="P155" s="103" t="s">
        <v>273</v>
      </c>
      <c r="Q155" s="104" t="s">
        <v>207</v>
      </c>
      <c r="R155" s="125" t="s">
        <v>386</v>
      </c>
      <c r="S155" s="107" t="s">
        <v>202</v>
      </c>
      <c r="T155" s="104" t="s">
        <v>207</v>
      </c>
      <c r="U155" s="125" t="s">
        <v>311</v>
      </c>
      <c r="V155" s="104" t="s">
        <v>226</v>
      </c>
      <c r="W155" s="103" t="s">
        <v>210</v>
      </c>
      <c r="X155" s="103" t="s">
        <v>211</v>
      </c>
      <c r="Y155" s="127" t="s">
        <v>33</v>
      </c>
      <c r="Z155" s="120" t="s">
        <v>37</v>
      </c>
      <c r="AA155" s="134" t="s">
        <v>41</v>
      </c>
      <c r="AB155" s="103">
        <v>2</v>
      </c>
      <c r="AC155" s="25"/>
      <c r="AD155" s="25"/>
      <c r="AE155" s="138">
        <v>43675</v>
      </c>
      <c r="AF155" s="96" t="s">
        <v>212</v>
      </c>
    </row>
    <row r="156" spans="1:32" x14ac:dyDescent="0.25">
      <c r="A156" s="96">
        <v>15</v>
      </c>
      <c r="B156" s="96">
        <v>83</v>
      </c>
      <c r="C156" s="96" t="s">
        <v>90</v>
      </c>
      <c r="D156" s="96" t="s">
        <v>195</v>
      </c>
      <c r="E156" s="97">
        <v>19</v>
      </c>
      <c r="F156" s="96">
        <v>2</v>
      </c>
      <c r="G156" s="98" t="s">
        <v>384</v>
      </c>
      <c r="H156" s="97" t="s">
        <v>385</v>
      </c>
      <c r="I156" s="97" t="s">
        <v>41</v>
      </c>
      <c r="J156" s="96" t="s">
        <v>281</v>
      </c>
      <c r="K156" s="96" t="s">
        <v>199</v>
      </c>
      <c r="L156" s="1" t="s">
        <v>200</v>
      </c>
      <c r="M156" s="96" t="s">
        <v>218</v>
      </c>
      <c r="N156" s="144">
        <v>7.36</v>
      </c>
      <c r="O156" s="96" t="s">
        <v>202</v>
      </c>
      <c r="P156" s="96" t="s">
        <v>273</v>
      </c>
      <c r="Q156" s="97" t="s">
        <v>207</v>
      </c>
      <c r="R156" s="111" t="s">
        <v>386</v>
      </c>
      <c r="S156" s="100" t="s">
        <v>202</v>
      </c>
      <c r="T156" s="97" t="s">
        <v>207</v>
      </c>
      <c r="U156" s="111" t="s">
        <v>311</v>
      </c>
      <c r="V156" s="97" t="s">
        <v>226</v>
      </c>
      <c r="W156" s="96" t="s">
        <v>210</v>
      </c>
      <c r="X156" s="96" t="s">
        <v>211</v>
      </c>
      <c r="Y156" s="127" t="s">
        <v>7</v>
      </c>
      <c r="Z156" s="127" t="s">
        <v>56</v>
      </c>
      <c r="AA156" s="133" t="s">
        <v>41</v>
      </c>
      <c r="AB156" s="96">
        <v>1</v>
      </c>
      <c r="AC156" s="102"/>
      <c r="AD156" s="102"/>
      <c r="AE156" s="138">
        <v>43675</v>
      </c>
      <c r="AF156" s="96" t="s">
        <v>212</v>
      </c>
    </row>
    <row r="157" spans="1:32" x14ac:dyDescent="0.25">
      <c r="A157" s="103">
        <v>15</v>
      </c>
      <c r="B157" s="103">
        <v>83</v>
      </c>
      <c r="C157" s="103" t="s">
        <v>90</v>
      </c>
      <c r="D157" s="103" t="s">
        <v>195</v>
      </c>
      <c r="E157" s="104">
        <v>19</v>
      </c>
      <c r="F157" s="103">
        <v>2</v>
      </c>
      <c r="G157" s="105" t="s">
        <v>384</v>
      </c>
      <c r="H157" s="104" t="s">
        <v>385</v>
      </c>
      <c r="I157" s="104" t="s">
        <v>41</v>
      </c>
      <c r="J157" s="103" t="s">
        <v>281</v>
      </c>
      <c r="K157" s="103" t="s">
        <v>199</v>
      </c>
      <c r="L157" s="2" t="s">
        <v>200</v>
      </c>
      <c r="M157" s="103" t="s">
        <v>218</v>
      </c>
      <c r="N157" s="145">
        <v>7.36</v>
      </c>
      <c r="O157" s="103" t="s">
        <v>202</v>
      </c>
      <c r="P157" s="103" t="s">
        <v>273</v>
      </c>
      <c r="Q157" s="104" t="s">
        <v>207</v>
      </c>
      <c r="R157" s="125" t="s">
        <v>386</v>
      </c>
      <c r="S157" s="107" t="s">
        <v>202</v>
      </c>
      <c r="T157" s="104" t="s">
        <v>207</v>
      </c>
      <c r="U157" s="125" t="s">
        <v>311</v>
      </c>
      <c r="V157" s="104" t="s">
        <v>213</v>
      </c>
      <c r="W157" s="103" t="s">
        <v>214</v>
      </c>
      <c r="X157" s="103" t="s">
        <v>215</v>
      </c>
      <c r="Y157" s="120" t="s">
        <v>232</v>
      </c>
      <c r="Z157" s="120" t="s">
        <v>387</v>
      </c>
      <c r="AA157" s="134" t="s">
        <v>291</v>
      </c>
      <c r="AB157" s="103">
        <v>1</v>
      </c>
      <c r="AC157" s="25" t="s">
        <v>216</v>
      </c>
      <c r="AD157" s="25"/>
      <c r="AE157" s="138">
        <v>43675</v>
      </c>
      <c r="AF157" s="96" t="s">
        <v>212</v>
      </c>
    </row>
    <row r="158" spans="1:32" s="12" customFormat="1" x14ac:dyDescent="0.25">
      <c r="A158" s="103">
        <v>15</v>
      </c>
      <c r="B158" s="103">
        <v>83</v>
      </c>
      <c r="C158" s="103" t="s">
        <v>90</v>
      </c>
      <c r="D158" s="103" t="s">
        <v>195</v>
      </c>
      <c r="E158" s="104">
        <v>19</v>
      </c>
      <c r="F158" s="103">
        <v>2</v>
      </c>
      <c r="G158" s="105" t="s">
        <v>384</v>
      </c>
      <c r="H158" s="104" t="s">
        <v>385</v>
      </c>
      <c r="I158" s="104" t="s">
        <v>41</v>
      </c>
      <c r="J158" s="103" t="s">
        <v>281</v>
      </c>
      <c r="K158" s="103" t="s">
        <v>199</v>
      </c>
      <c r="L158" s="2" t="s">
        <v>200</v>
      </c>
      <c r="M158" s="103" t="s">
        <v>218</v>
      </c>
      <c r="N158" s="145">
        <v>7.36</v>
      </c>
      <c r="O158" s="103" t="s">
        <v>202</v>
      </c>
      <c r="P158" s="103" t="s">
        <v>273</v>
      </c>
      <c r="Q158" s="104" t="s">
        <v>207</v>
      </c>
      <c r="R158" s="125" t="s">
        <v>386</v>
      </c>
      <c r="S158" s="107" t="s">
        <v>202</v>
      </c>
      <c r="T158" s="104" t="s">
        <v>207</v>
      </c>
      <c r="U158" s="125" t="s">
        <v>311</v>
      </c>
      <c r="V158" s="104" t="s">
        <v>213</v>
      </c>
      <c r="W158" s="103" t="s">
        <v>214</v>
      </c>
      <c r="X158" s="103" t="s">
        <v>215</v>
      </c>
      <c r="Y158" s="127" t="s">
        <v>163</v>
      </c>
      <c r="Z158" s="120" t="s">
        <v>163</v>
      </c>
      <c r="AA158" s="134" t="s">
        <v>291</v>
      </c>
      <c r="AB158" s="103">
        <v>1</v>
      </c>
      <c r="AC158" s="25" t="s">
        <v>388</v>
      </c>
      <c r="AD158" s="25"/>
      <c r="AE158" s="138">
        <v>43675</v>
      </c>
      <c r="AF158" s="96" t="s">
        <v>212</v>
      </c>
    </row>
    <row r="159" spans="1:32" s="12" customFormat="1" x14ac:dyDescent="0.25">
      <c r="A159" s="150">
        <v>49</v>
      </c>
      <c r="B159" s="150">
        <v>89</v>
      </c>
      <c r="C159" s="150" t="s">
        <v>90</v>
      </c>
      <c r="D159" s="150" t="s">
        <v>389</v>
      </c>
      <c r="E159" s="151">
        <v>8</v>
      </c>
      <c r="F159" s="150" t="s">
        <v>41</v>
      </c>
      <c r="G159" s="152" t="s">
        <v>390</v>
      </c>
      <c r="H159" s="151" t="s">
        <v>391</v>
      </c>
      <c r="I159" s="151" t="s">
        <v>41</v>
      </c>
      <c r="J159" s="150" t="s">
        <v>198</v>
      </c>
      <c r="K159" s="150" t="s">
        <v>199</v>
      </c>
      <c r="L159" s="150" t="s">
        <v>200</v>
      </c>
      <c r="M159" s="150" t="s">
        <v>218</v>
      </c>
      <c r="N159" s="153">
        <v>27.13</v>
      </c>
      <c r="O159" s="150" t="s">
        <v>392</v>
      </c>
      <c r="P159" s="151" t="s">
        <v>393</v>
      </c>
      <c r="Q159" s="151" t="s">
        <v>307</v>
      </c>
      <c r="R159" s="154">
        <v>43168</v>
      </c>
      <c r="S159" s="155" t="s">
        <v>394</v>
      </c>
      <c r="T159" s="151" t="s">
        <v>207</v>
      </c>
      <c r="U159" s="156" t="s">
        <v>395</v>
      </c>
      <c r="V159" s="150" t="s">
        <v>213</v>
      </c>
      <c r="W159" s="150" t="s">
        <v>214</v>
      </c>
      <c r="X159" s="150" t="s">
        <v>215</v>
      </c>
      <c r="Y159" s="157" t="s">
        <v>41</v>
      </c>
      <c r="Z159" s="157" t="s">
        <v>158</v>
      </c>
      <c r="AA159" s="158">
        <v>3.0000000000000001E-3</v>
      </c>
      <c r="AB159" s="150">
        <v>8</v>
      </c>
      <c r="AC159" s="159" t="s">
        <v>230</v>
      </c>
      <c r="AD159" s="159" t="s">
        <v>309</v>
      </c>
      <c r="AE159" s="160">
        <v>43679</v>
      </c>
      <c r="AF159" s="150" t="s">
        <v>292</v>
      </c>
    </row>
    <row r="160" spans="1:32" s="12" customFormat="1" x14ac:dyDescent="0.25">
      <c r="A160" s="150">
        <v>49</v>
      </c>
      <c r="B160" s="150">
        <v>89</v>
      </c>
      <c r="C160" s="150" t="s">
        <v>90</v>
      </c>
      <c r="D160" s="150" t="s">
        <v>389</v>
      </c>
      <c r="E160" s="151">
        <v>8</v>
      </c>
      <c r="F160" s="150" t="s">
        <v>41</v>
      </c>
      <c r="G160" s="152" t="s">
        <v>390</v>
      </c>
      <c r="H160" s="151" t="s">
        <v>391</v>
      </c>
      <c r="I160" s="151" t="s">
        <v>41</v>
      </c>
      <c r="J160" s="150" t="s">
        <v>198</v>
      </c>
      <c r="K160" s="150" t="s">
        <v>199</v>
      </c>
      <c r="L160" s="150" t="s">
        <v>200</v>
      </c>
      <c r="M160" s="150" t="s">
        <v>218</v>
      </c>
      <c r="N160" s="153">
        <v>27.13</v>
      </c>
      <c r="O160" s="150" t="s">
        <v>392</v>
      </c>
      <c r="P160" s="151" t="s">
        <v>393</v>
      </c>
      <c r="Q160" s="151" t="s">
        <v>307</v>
      </c>
      <c r="R160" s="154">
        <v>43168</v>
      </c>
      <c r="S160" s="155" t="s">
        <v>394</v>
      </c>
      <c r="T160" s="151" t="s">
        <v>207</v>
      </c>
      <c r="U160" s="156" t="s">
        <v>395</v>
      </c>
      <c r="V160" s="150" t="s">
        <v>213</v>
      </c>
      <c r="W160" s="150" t="s">
        <v>214</v>
      </c>
      <c r="X160" s="150" t="s">
        <v>215</v>
      </c>
      <c r="Y160" s="157" t="s">
        <v>163</v>
      </c>
      <c r="Z160" s="157" t="s">
        <v>163</v>
      </c>
      <c r="AA160" s="158" t="s">
        <v>291</v>
      </c>
      <c r="AB160" s="150">
        <v>2</v>
      </c>
      <c r="AC160" s="159" t="s">
        <v>396</v>
      </c>
      <c r="AD160" s="159" t="s">
        <v>309</v>
      </c>
      <c r="AE160" s="160">
        <v>43679</v>
      </c>
      <c r="AF160" s="150" t="s">
        <v>292</v>
      </c>
    </row>
    <row r="161" spans="1:32" s="12" customFormat="1" x14ac:dyDescent="0.25">
      <c r="A161" s="150">
        <v>49</v>
      </c>
      <c r="B161" s="150">
        <v>89</v>
      </c>
      <c r="C161" s="150" t="s">
        <v>90</v>
      </c>
      <c r="D161" s="150" t="s">
        <v>389</v>
      </c>
      <c r="E161" s="151">
        <v>8</v>
      </c>
      <c r="F161" s="150" t="s">
        <v>41</v>
      </c>
      <c r="G161" s="152" t="s">
        <v>390</v>
      </c>
      <c r="H161" s="151" t="s">
        <v>391</v>
      </c>
      <c r="I161" s="151" t="s">
        <v>41</v>
      </c>
      <c r="J161" s="150" t="s">
        <v>198</v>
      </c>
      <c r="K161" s="150" t="s">
        <v>199</v>
      </c>
      <c r="L161" s="150" t="s">
        <v>200</v>
      </c>
      <c r="M161" s="150" t="s">
        <v>218</v>
      </c>
      <c r="N161" s="153">
        <v>27.13</v>
      </c>
      <c r="O161" s="150" t="s">
        <v>392</v>
      </c>
      <c r="P161" s="151" t="s">
        <v>393</v>
      </c>
      <c r="Q161" s="151" t="s">
        <v>307</v>
      </c>
      <c r="R161" s="154">
        <v>43168</v>
      </c>
      <c r="S161" s="155" t="s">
        <v>394</v>
      </c>
      <c r="T161" s="151" t="s">
        <v>207</v>
      </c>
      <c r="U161" s="156" t="s">
        <v>395</v>
      </c>
      <c r="V161" s="150" t="s">
        <v>213</v>
      </c>
      <c r="W161" s="150" t="s">
        <v>214</v>
      </c>
      <c r="X161" s="150" t="s">
        <v>215</v>
      </c>
      <c r="Y161" s="157" t="s">
        <v>397</v>
      </c>
      <c r="Z161" s="157" t="s">
        <v>398</v>
      </c>
      <c r="AA161" s="158">
        <v>2E-3</v>
      </c>
      <c r="AB161" s="150">
        <v>4</v>
      </c>
      <c r="AC161" s="159" t="s">
        <v>399</v>
      </c>
      <c r="AD161" s="159" t="s">
        <v>309</v>
      </c>
      <c r="AE161" s="160">
        <v>43679</v>
      </c>
      <c r="AF161" s="150" t="s">
        <v>292</v>
      </c>
    </row>
    <row r="162" spans="1:32" s="12" customFormat="1" x14ac:dyDescent="0.25">
      <c r="A162" s="96">
        <v>8</v>
      </c>
      <c r="B162" s="96">
        <v>109</v>
      </c>
      <c r="C162" s="96" t="s">
        <v>98</v>
      </c>
      <c r="D162" s="96" t="s">
        <v>263</v>
      </c>
      <c r="E162" s="96">
        <v>23</v>
      </c>
      <c r="F162" s="96">
        <v>1</v>
      </c>
      <c r="G162" s="114" t="s">
        <v>400</v>
      </c>
      <c r="H162" s="114" t="s">
        <v>401</v>
      </c>
      <c r="I162" s="96" t="s">
        <v>402</v>
      </c>
      <c r="J162" s="97" t="s">
        <v>198</v>
      </c>
      <c r="K162" s="97" t="s">
        <v>236</v>
      </c>
      <c r="L162" s="97" t="s">
        <v>237</v>
      </c>
      <c r="M162" s="96" t="s">
        <v>41</v>
      </c>
      <c r="N162" s="144">
        <v>0.87</v>
      </c>
      <c r="O162" s="115" t="s">
        <v>202</v>
      </c>
      <c r="P162" s="96" t="s">
        <v>403</v>
      </c>
      <c r="Q162" s="96" t="s">
        <v>207</v>
      </c>
      <c r="R162" s="110">
        <v>43199</v>
      </c>
      <c r="S162" s="102" t="s">
        <v>404</v>
      </c>
      <c r="T162" s="96" t="s">
        <v>207</v>
      </c>
      <c r="U162" s="116" t="s">
        <v>241</v>
      </c>
      <c r="V162" s="97" t="s">
        <v>223</v>
      </c>
      <c r="W162" s="96" t="s">
        <v>210</v>
      </c>
      <c r="X162" s="96" t="s">
        <v>224</v>
      </c>
      <c r="Y162" s="127" t="s">
        <v>41</v>
      </c>
      <c r="Z162" s="127" t="s">
        <v>150</v>
      </c>
      <c r="AA162" s="133">
        <v>2.3E-2</v>
      </c>
      <c r="AB162" s="96">
        <v>4</v>
      </c>
      <c r="AC162" s="102" t="s">
        <v>216</v>
      </c>
      <c r="AD162" s="102"/>
      <c r="AE162" s="138">
        <v>43675</v>
      </c>
      <c r="AF162" s="96" t="s">
        <v>212</v>
      </c>
    </row>
    <row r="163" spans="1:32" s="12" customFormat="1" x14ac:dyDescent="0.25">
      <c r="A163" s="103">
        <v>8</v>
      </c>
      <c r="B163" s="103">
        <v>109</v>
      </c>
      <c r="C163" s="103" t="s">
        <v>98</v>
      </c>
      <c r="D163" s="103" t="s">
        <v>263</v>
      </c>
      <c r="E163" s="103">
        <v>23</v>
      </c>
      <c r="F163" s="103">
        <v>1</v>
      </c>
      <c r="G163" s="117" t="s">
        <v>400</v>
      </c>
      <c r="H163" s="117" t="s">
        <v>401</v>
      </c>
      <c r="I163" s="103" t="s">
        <v>402</v>
      </c>
      <c r="J163" s="104" t="s">
        <v>198</v>
      </c>
      <c r="K163" s="104" t="s">
        <v>236</v>
      </c>
      <c r="L163" s="104" t="s">
        <v>237</v>
      </c>
      <c r="M163" s="103" t="s">
        <v>41</v>
      </c>
      <c r="N163" s="145">
        <v>0.87</v>
      </c>
      <c r="O163" s="118" t="s">
        <v>202</v>
      </c>
      <c r="P163" s="103" t="s">
        <v>403</v>
      </c>
      <c r="Q163" s="103" t="s">
        <v>207</v>
      </c>
      <c r="R163" s="108">
        <v>43199</v>
      </c>
      <c r="S163" s="25" t="s">
        <v>404</v>
      </c>
      <c r="T163" s="103" t="s">
        <v>207</v>
      </c>
      <c r="U163" s="119" t="s">
        <v>241</v>
      </c>
      <c r="V163" s="104" t="s">
        <v>223</v>
      </c>
      <c r="W163" s="103" t="s">
        <v>214</v>
      </c>
      <c r="X163" s="103" t="s">
        <v>215</v>
      </c>
      <c r="Y163" s="120" t="s">
        <v>244</v>
      </c>
      <c r="Z163" s="120" t="s">
        <v>153</v>
      </c>
      <c r="AA163" s="134">
        <v>2E-3</v>
      </c>
      <c r="AB163" s="103">
        <v>1</v>
      </c>
      <c r="AC163" s="25" t="s">
        <v>405</v>
      </c>
      <c r="AD163" s="25"/>
      <c r="AE163" s="139">
        <v>43675</v>
      </c>
      <c r="AF163" s="96" t="s">
        <v>212</v>
      </c>
    </row>
    <row r="164" spans="1:32" s="12" customFormat="1" x14ac:dyDescent="0.25">
      <c r="A164" s="96">
        <v>1</v>
      </c>
      <c r="B164" s="96">
        <v>12</v>
      </c>
      <c r="C164" s="96" t="s">
        <v>98</v>
      </c>
      <c r="D164" s="96" t="s">
        <v>263</v>
      </c>
      <c r="E164" s="97">
        <v>23</v>
      </c>
      <c r="F164" s="96">
        <v>1</v>
      </c>
      <c r="G164" s="98" t="s">
        <v>406</v>
      </c>
      <c r="H164" s="97" t="s">
        <v>407</v>
      </c>
      <c r="I164" s="97" t="s">
        <v>41</v>
      </c>
      <c r="J164" s="96" t="s">
        <v>271</v>
      </c>
      <c r="K164" s="96" t="s">
        <v>199</v>
      </c>
      <c r="L164" s="1" t="s">
        <v>200</v>
      </c>
      <c r="M164" s="96" t="s">
        <v>218</v>
      </c>
      <c r="N164" s="144">
        <v>18.98</v>
      </c>
      <c r="O164" s="96" t="s">
        <v>202</v>
      </c>
      <c r="P164" s="97" t="s">
        <v>408</v>
      </c>
      <c r="Q164" s="97" t="s">
        <v>207</v>
      </c>
      <c r="R164" s="99">
        <v>43199</v>
      </c>
      <c r="S164" s="100" t="s">
        <v>409</v>
      </c>
      <c r="T164" s="97" t="s">
        <v>207</v>
      </c>
      <c r="U164" s="101" t="s">
        <v>276</v>
      </c>
      <c r="V164" s="97" t="s">
        <v>213</v>
      </c>
      <c r="W164" s="96" t="s">
        <v>210</v>
      </c>
      <c r="X164" s="96" t="s">
        <v>224</v>
      </c>
      <c r="Y164" s="127" t="s">
        <v>41</v>
      </c>
      <c r="Z164" s="127" t="s">
        <v>150</v>
      </c>
      <c r="AA164" s="133">
        <v>1E-3</v>
      </c>
      <c r="AB164" s="96">
        <v>3</v>
      </c>
      <c r="AC164" s="102" t="s">
        <v>216</v>
      </c>
      <c r="AD164" s="102"/>
      <c r="AE164" s="138">
        <v>43674</v>
      </c>
      <c r="AF164" s="96" t="s">
        <v>212</v>
      </c>
    </row>
    <row r="165" spans="1:32" s="12" customFormat="1" x14ac:dyDescent="0.25">
      <c r="A165" s="96">
        <v>1</v>
      </c>
      <c r="B165" s="96">
        <v>12</v>
      </c>
      <c r="C165" s="96" t="s">
        <v>98</v>
      </c>
      <c r="D165" s="96" t="s">
        <v>263</v>
      </c>
      <c r="E165" s="97">
        <v>23</v>
      </c>
      <c r="F165" s="96">
        <v>1</v>
      </c>
      <c r="G165" s="98" t="s">
        <v>406</v>
      </c>
      <c r="H165" s="97" t="s">
        <v>407</v>
      </c>
      <c r="I165" s="97" t="s">
        <v>41</v>
      </c>
      <c r="J165" s="96" t="s">
        <v>271</v>
      </c>
      <c r="K165" s="96" t="s">
        <v>199</v>
      </c>
      <c r="L165" s="1" t="s">
        <v>200</v>
      </c>
      <c r="M165" s="96" t="s">
        <v>218</v>
      </c>
      <c r="N165" s="144">
        <v>18.98</v>
      </c>
      <c r="O165" s="96" t="s">
        <v>202</v>
      </c>
      <c r="P165" s="97" t="s">
        <v>408</v>
      </c>
      <c r="Q165" s="97" t="s">
        <v>207</v>
      </c>
      <c r="R165" s="99">
        <v>43199</v>
      </c>
      <c r="S165" s="100" t="s">
        <v>409</v>
      </c>
      <c r="T165" s="97" t="s">
        <v>207</v>
      </c>
      <c r="U165" s="101" t="s">
        <v>276</v>
      </c>
      <c r="V165" s="97" t="s">
        <v>223</v>
      </c>
      <c r="W165" s="96" t="s">
        <v>210</v>
      </c>
      <c r="X165" s="96" t="s">
        <v>211</v>
      </c>
      <c r="Y165" s="127" t="s">
        <v>29</v>
      </c>
      <c r="Z165" s="127" t="s">
        <v>29</v>
      </c>
      <c r="AA165" s="133" t="s">
        <v>41</v>
      </c>
      <c r="AB165" s="96">
        <v>2</v>
      </c>
      <c r="AC165" s="102" t="s">
        <v>349</v>
      </c>
      <c r="AD165" s="102"/>
      <c r="AE165" s="138">
        <v>43674</v>
      </c>
      <c r="AF165" s="96" t="s">
        <v>212</v>
      </c>
    </row>
    <row r="166" spans="1:32" s="109" customFormat="1" x14ac:dyDescent="0.25">
      <c r="A166" s="96">
        <v>1</v>
      </c>
      <c r="B166" s="96">
        <v>12</v>
      </c>
      <c r="C166" s="96" t="s">
        <v>98</v>
      </c>
      <c r="D166" s="96" t="s">
        <v>263</v>
      </c>
      <c r="E166" s="97">
        <v>23</v>
      </c>
      <c r="F166" s="96">
        <v>1</v>
      </c>
      <c r="G166" s="98" t="s">
        <v>406</v>
      </c>
      <c r="H166" s="97" t="s">
        <v>407</v>
      </c>
      <c r="I166" s="97" t="s">
        <v>41</v>
      </c>
      <c r="J166" s="96" t="s">
        <v>271</v>
      </c>
      <c r="K166" s="96" t="s">
        <v>199</v>
      </c>
      <c r="L166" s="1" t="s">
        <v>200</v>
      </c>
      <c r="M166" s="96" t="s">
        <v>218</v>
      </c>
      <c r="N166" s="144">
        <v>18.98</v>
      </c>
      <c r="O166" s="96" t="s">
        <v>202</v>
      </c>
      <c r="P166" s="97" t="s">
        <v>408</v>
      </c>
      <c r="Q166" s="97" t="s">
        <v>207</v>
      </c>
      <c r="R166" s="99">
        <v>43199</v>
      </c>
      <c r="S166" s="100" t="s">
        <v>409</v>
      </c>
      <c r="T166" s="97" t="s">
        <v>207</v>
      </c>
      <c r="U166" s="101" t="s">
        <v>276</v>
      </c>
      <c r="V166" s="97" t="s">
        <v>213</v>
      </c>
      <c r="W166" s="96" t="s">
        <v>210</v>
      </c>
      <c r="X166" s="96" t="s">
        <v>211</v>
      </c>
      <c r="Y166" s="127" t="s">
        <v>24</v>
      </c>
      <c r="Z166" s="127" t="s">
        <v>25</v>
      </c>
      <c r="AA166" s="133" t="s">
        <v>41</v>
      </c>
      <c r="AB166" s="96">
        <v>1</v>
      </c>
      <c r="AC166" s="102"/>
      <c r="AD166" s="102"/>
      <c r="AE166" s="138">
        <v>43674</v>
      </c>
      <c r="AF166" s="96" t="s">
        <v>212</v>
      </c>
    </row>
    <row r="167" spans="1:32" s="109" customFormat="1" x14ac:dyDescent="0.25">
      <c r="A167" s="96">
        <v>1</v>
      </c>
      <c r="B167" s="96">
        <v>12</v>
      </c>
      <c r="C167" s="96" t="s">
        <v>98</v>
      </c>
      <c r="D167" s="96" t="s">
        <v>263</v>
      </c>
      <c r="E167" s="97">
        <v>23</v>
      </c>
      <c r="F167" s="96">
        <v>1</v>
      </c>
      <c r="G167" s="98" t="s">
        <v>406</v>
      </c>
      <c r="H167" s="97" t="s">
        <v>407</v>
      </c>
      <c r="I167" s="97" t="s">
        <v>41</v>
      </c>
      <c r="J167" s="96" t="s">
        <v>271</v>
      </c>
      <c r="K167" s="96" t="s">
        <v>199</v>
      </c>
      <c r="L167" s="1" t="s">
        <v>200</v>
      </c>
      <c r="M167" s="96" t="s">
        <v>218</v>
      </c>
      <c r="N167" s="144">
        <v>18.98</v>
      </c>
      <c r="O167" s="96" t="s">
        <v>202</v>
      </c>
      <c r="P167" s="97" t="s">
        <v>408</v>
      </c>
      <c r="Q167" s="97" t="s">
        <v>207</v>
      </c>
      <c r="R167" s="99">
        <v>43199</v>
      </c>
      <c r="S167" s="100" t="s">
        <v>409</v>
      </c>
      <c r="T167" s="97" t="s">
        <v>207</v>
      </c>
      <c r="U167" s="101" t="s">
        <v>276</v>
      </c>
      <c r="V167" s="97" t="s">
        <v>226</v>
      </c>
      <c r="W167" s="96" t="s">
        <v>277</v>
      </c>
      <c r="X167" s="96" t="s">
        <v>211</v>
      </c>
      <c r="Y167" s="127" t="s">
        <v>29</v>
      </c>
      <c r="Z167" s="127" t="s">
        <v>30</v>
      </c>
      <c r="AA167" s="133" t="s">
        <v>41</v>
      </c>
      <c r="AB167" s="96">
        <v>2</v>
      </c>
      <c r="AC167" s="102"/>
      <c r="AD167" s="102"/>
      <c r="AE167" s="138">
        <v>43674</v>
      </c>
      <c r="AF167" s="96" t="s">
        <v>212</v>
      </c>
    </row>
    <row r="168" spans="1:32" s="109" customFormat="1" x14ac:dyDescent="0.25">
      <c r="A168" s="96">
        <v>1</v>
      </c>
      <c r="B168" s="96">
        <v>12</v>
      </c>
      <c r="C168" s="96" t="s">
        <v>98</v>
      </c>
      <c r="D168" s="96" t="s">
        <v>263</v>
      </c>
      <c r="E168" s="97">
        <v>23</v>
      </c>
      <c r="F168" s="96">
        <v>1</v>
      </c>
      <c r="G168" s="98" t="s">
        <v>406</v>
      </c>
      <c r="H168" s="97" t="s">
        <v>407</v>
      </c>
      <c r="I168" s="97" t="s">
        <v>41</v>
      </c>
      <c r="J168" s="96" t="s">
        <v>271</v>
      </c>
      <c r="K168" s="96" t="s">
        <v>199</v>
      </c>
      <c r="L168" s="1" t="s">
        <v>200</v>
      </c>
      <c r="M168" s="96" t="s">
        <v>218</v>
      </c>
      <c r="N168" s="144">
        <v>18.98</v>
      </c>
      <c r="O168" s="96" t="s">
        <v>202</v>
      </c>
      <c r="P168" s="97" t="s">
        <v>408</v>
      </c>
      <c r="Q168" s="97" t="s">
        <v>207</v>
      </c>
      <c r="R168" s="99">
        <v>43199</v>
      </c>
      <c r="S168" s="100" t="s">
        <v>409</v>
      </c>
      <c r="T168" s="97" t="s">
        <v>207</v>
      </c>
      <c r="U168" s="101" t="s">
        <v>276</v>
      </c>
      <c r="V168" s="97" t="s">
        <v>226</v>
      </c>
      <c r="W168" s="96" t="s">
        <v>210</v>
      </c>
      <c r="X168" s="96" t="s">
        <v>211</v>
      </c>
      <c r="Y168" s="127" t="s">
        <v>50</v>
      </c>
      <c r="Z168" s="127" t="s">
        <v>51</v>
      </c>
      <c r="AA168" s="133" t="s">
        <v>41</v>
      </c>
      <c r="AB168" s="96">
        <v>1</v>
      </c>
      <c r="AC168" s="102"/>
      <c r="AD168" s="102"/>
      <c r="AE168" s="138">
        <v>43674</v>
      </c>
      <c r="AF168" s="96" t="s">
        <v>212</v>
      </c>
    </row>
    <row r="169" spans="1:32" s="109" customFormat="1" x14ac:dyDescent="0.25">
      <c r="A169" s="96">
        <v>1</v>
      </c>
      <c r="B169" s="96">
        <v>12</v>
      </c>
      <c r="C169" s="96" t="s">
        <v>98</v>
      </c>
      <c r="D169" s="96" t="s">
        <v>263</v>
      </c>
      <c r="E169" s="97">
        <v>23</v>
      </c>
      <c r="F169" s="96">
        <v>1</v>
      </c>
      <c r="G169" s="98" t="s">
        <v>406</v>
      </c>
      <c r="H169" s="97" t="s">
        <v>407</v>
      </c>
      <c r="I169" s="97" t="s">
        <v>41</v>
      </c>
      <c r="J169" s="96" t="s">
        <v>271</v>
      </c>
      <c r="K169" s="96" t="s">
        <v>199</v>
      </c>
      <c r="L169" s="1" t="s">
        <v>200</v>
      </c>
      <c r="M169" s="96" t="s">
        <v>218</v>
      </c>
      <c r="N169" s="144">
        <v>18.98</v>
      </c>
      <c r="O169" s="96" t="s">
        <v>202</v>
      </c>
      <c r="P169" s="97" t="s">
        <v>408</v>
      </c>
      <c r="Q169" s="97" t="s">
        <v>207</v>
      </c>
      <c r="R169" s="99">
        <v>43199</v>
      </c>
      <c r="S169" s="100" t="s">
        <v>409</v>
      </c>
      <c r="T169" s="97" t="s">
        <v>207</v>
      </c>
      <c r="U169" s="101" t="s">
        <v>276</v>
      </c>
      <c r="V169" s="97" t="s">
        <v>209</v>
      </c>
      <c r="W169" s="96" t="s">
        <v>210</v>
      </c>
      <c r="X169" s="96" t="s">
        <v>211</v>
      </c>
      <c r="Y169" s="127" t="s">
        <v>41</v>
      </c>
      <c r="Z169" s="127" t="s">
        <v>157</v>
      </c>
      <c r="AA169" s="133" t="s">
        <v>41</v>
      </c>
      <c r="AB169" s="96">
        <v>2</v>
      </c>
      <c r="AC169" s="102" t="s">
        <v>410</v>
      </c>
      <c r="AD169" s="102"/>
      <c r="AE169" s="138">
        <v>43674</v>
      </c>
      <c r="AF169" s="96" t="s">
        <v>212</v>
      </c>
    </row>
    <row r="170" spans="1:32" s="109" customFormat="1" x14ac:dyDescent="0.25">
      <c r="A170" s="96">
        <v>1</v>
      </c>
      <c r="B170" s="96">
        <v>12</v>
      </c>
      <c r="C170" s="96" t="s">
        <v>98</v>
      </c>
      <c r="D170" s="96" t="s">
        <v>263</v>
      </c>
      <c r="E170" s="97">
        <v>23</v>
      </c>
      <c r="F170" s="96">
        <v>1</v>
      </c>
      <c r="G170" s="98" t="s">
        <v>406</v>
      </c>
      <c r="H170" s="97" t="s">
        <v>407</v>
      </c>
      <c r="I170" s="97" t="s">
        <v>41</v>
      </c>
      <c r="J170" s="96" t="s">
        <v>271</v>
      </c>
      <c r="K170" s="96" t="s">
        <v>199</v>
      </c>
      <c r="L170" s="1" t="s">
        <v>200</v>
      </c>
      <c r="M170" s="96" t="s">
        <v>218</v>
      </c>
      <c r="N170" s="144">
        <v>18.98</v>
      </c>
      <c r="O170" s="96" t="s">
        <v>202</v>
      </c>
      <c r="P170" s="97" t="s">
        <v>408</v>
      </c>
      <c r="Q170" s="97" t="s">
        <v>207</v>
      </c>
      <c r="R170" s="99">
        <v>43199</v>
      </c>
      <c r="S170" s="100" t="s">
        <v>409</v>
      </c>
      <c r="T170" s="97" t="s">
        <v>207</v>
      </c>
      <c r="U170" s="101" t="s">
        <v>276</v>
      </c>
      <c r="V170" s="97" t="s">
        <v>209</v>
      </c>
      <c r="W170" s="96" t="s">
        <v>210</v>
      </c>
      <c r="X170" s="96" t="s">
        <v>211</v>
      </c>
      <c r="Y170" s="127" t="s">
        <v>7</v>
      </c>
      <c r="Z170" s="127" t="s">
        <v>56</v>
      </c>
      <c r="AA170" s="133" t="s">
        <v>41</v>
      </c>
      <c r="AB170" s="96">
        <v>8</v>
      </c>
      <c r="AC170" s="102"/>
      <c r="AD170" s="102"/>
      <c r="AE170" s="138">
        <v>43674</v>
      </c>
      <c r="AF170" s="96" t="s">
        <v>212</v>
      </c>
    </row>
    <row r="171" spans="1:32" s="109" customFormat="1" x14ac:dyDescent="0.25">
      <c r="A171" s="96">
        <v>1</v>
      </c>
      <c r="B171" s="96">
        <v>12</v>
      </c>
      <c r="C171" s="96" t="s">
        <v>98</v>
      </c>
      <c r="D171" s="96" t="s">
        <v>263</v>
      </c>
      <c r="E171" s="97">
        <v>23</v>
      </c>
      <c r="F171" s="96">
        <v>1</v>
      </c>
      <c r="G171" s="98" t="s">
        <v>406</v>
      </c>
      <c r="H171" s="97" t="s">
        <v>407</v>
      </c>
      <c r="I171" s="97" t="s">
        <v>41</v>
      </c>
      <c r="J171" s="96" t="s">
        <v>271</v>
      </c>
      <c r="K171" s="96" t="s">
        <v>199</v>
      </c>
      <c r="L171" s="1" t="s">
        <v>200</v>
      </c>
      <c r="M171" s="96" t="s">
        <v>218</v>
      </c>
      <c r="N171" s="144">
        <v>18.98</v>
      </c>
      <c r="O171" s="96" t="s">
        <v>202</v>
      </c>
      <c r="P171" s="97" t="s">
        <v>408</v>
      </c>
      <c r="Q171" s="97" t="s">
        <v>207</v>
      </c>
      <c r="R171" s="99">
        <v>43199</v>
      </c>
      <c r="S171" s="100" t="s">
        <v>409</v>
      </c>
      <c r="T171" s="97" t="s">
        <v>207</v>
      </c>
      <c r="U171" s="101" t="s">
        <v>276</v>
      </c>
      <c r="V171" s="97" t="s">
        <v>209</v>
      </c>
      <c r="W171" s="96" t="s">
        <v>210</v>
      </c>
      <c r="X171" s="96" t="s">
        <v>211</v>
      </c>
      <c r="Y171" s="127" t="s">
        <v>33</v>
      </c>
      <c r="Z171" s="127" t="s">
        <v>34</v>
      </c>
      <c r="AA171" s="133" t="s">
        <v>41</v>
      </c>
      <c r="AB171" s="96">
        <v>1</v>
      </c>
      <c r="AC171" s="102"/>
      <c r="AD171" s="102"/>
      <c r="AE171" s="138">
        <v>43674</v>
      </c>
      <c r="AF171" s="96" t="s">
        <v>212</v>
      </c>
    </row>
    <row r="172" spans="1:32" s="109" customFormat="1" x14ac:dyDescent="0.25">
      <c r="A172" s="96">
        <v>1</v>
      </c>
      <c r="B172" s="96">
        <v>12</v>
      </c>
      <c r="C172" s="96" t="s">
        <v>98</v>
      </c>
      <c r="D172" s="96" t="s">
        <v>263</v>
      </c>
      <c r="E172" s="97">
        <v>23</v>
      </c>
      <c r="F172" s="96">
        <v>1</v>
      </c>
      <c r="G172" s="98" t="s">
        <v>406</v>
      </c>
      <c r="H172" s="97" t="s">
        <v>407</v>
      </c>
      <c r="I172" s="97" t="s">
        <v>41</v>
      </c>
      <c r="J172" s="96" t="s">
        <v>271</v>
      </c>
      <c r="K172" s="96" t="s">
        <v>199</v>
      </c>
      <c r="L172" s="1" t="s">
        <v>200</v>
      </c>
      <c r="M172" s="96" t="s">
        <v>218</v>
      </c>
      <c r="N172" s="144">
        <v>18.98</v>
      </c>
      <c r="O172" s="96" t="s">
        <v>202</v>
      </c>
      <c r="P172" s="97" t="s">
        <v>408</v>
      </c>
      <c r="Q172" s="97" t="s">
        <v>207</v>
      </c>
      <c r="R172" s="99">
        <v>43199</v>
      </c>
      <c r="S172" s="100" t="s">
        <v>409</v>
      </c>
      <c r="T172" s="97" t="s">
        <v>207</v>
      </c>
      <c r="U172" s="101" t="s">
        <v>276</v>
      </c>
      <c r="V172" s="97" t="s">
        <v>209</v>
      </c>
      <c r="W172" s="96" t="s">
        <v>210</v>
      </c>
      <c r="X172" s="96" t="s">
        <v>211</v>
      </c>
      <c r="Y172" s="127" t="s">
        <v>41</v>
      </c>
      <c r="Z172" s="127" t="s">
        <v>158</v>
      </c>
      <c r="AA172" s="133" t="s">
        <v>41</v>
      </c>
      <c r="AB172" s="96">
        <v>1</v>
      </c>
      <c r="AC172" s="102"/>
      <c r="AD172" s="102"/>
      <c r="AE172" s="138">
        <v>43674</v>
      </c>
      <c r="AF172" s="96" t="s">
        <v>212</v>
      </c>
    </row>
    <row r="173" spans="1:32" s="109" customFormat="1" x14ac:dyDescent="0.25">
      <c r="A173" s="96">
        <v>1</v>
      </c>
      <c r="B173" s="96">
        <v>12</v>
      </c>
      <c r="C173" s="96" t="s">
        <v>98</v>
      </c>
      <c r="D173" s="96" t="s">
        <v>263</v>
      </c>
      <c r="E173" s="97">
        <v>23</v>
      </c>
      <c r="F173" s="96">
        <v>1</v>
      </c>
      <c r="G173" s="98" t="s">
        <v>406</v>
      </c>
      <c r="H173" s="97" t="s">
        <v>407</v>
      </c>
      <c r="I173" s="97" t="s">
        <v>41</v>
      </c>
      <c r="J173" s="96" t="s">
        <v>271</v>
      </c>
      <c r="K173" s="96" t="s">
        <v>199</v>
      </c>
      <c r="L173" s="1" t="s">
        <v>200</v>
      </c>
      <c r="M173" s="96" t="s">
        <v>218</v>
      </c>
      <c r="N173" s="144">
        <v>18.98</v>
      </c>
      <c r="O173" s="96" t="s">
        <v>202</v>
      </c>
      <c r="P173" s="97" t="s">
        <v>408</v>
      </c>
      <c r="Q173" s="97" t="s">
        <v>207</v>
      </c>
      <c r="R173" s="99">
        <v>43199</v>
      </c>
      <c r="S173" s="100" t="s">
        <v>409</v>
      </c>
      <c r="T173" s="97" t="s">
        <v>207</v>
      </c>
      <c r="U173" s="101" t="s">
        <v>276</v>
      </c>
      <c r="V173" s="97" t="s">
        <v>209</v>
      </c>
      <c r="W173" s="96" t="s">
        <v>210</v>
      </c>
      <c r="X173" s="96" t="s">
        <v>211</v>
      </c>
      <c r="Y173" s="127" t="s">
        <v>50</v>
      </c>
      <c r="Z173" s="127" t="s">
        <v>54</v>
      </c>
      <c r="AA173" s="133" t="s">
        <v>41</v>
      </c>
      <c r="AB173" s="96">
        <v>1</v>
      </c>
      <c r="AC173" s="102" t="s">
        <v>349</v>
      </c>
      <c r="AD173" s="102"/>
      <c r="AE173" s="138">
        <v>43674</v>
      </c>
      <c r="AF173" s="96" t="s">
        <v>212</v>
      </c>
    </row>
    <row r="174" spans="1:32" s="109" customFormat="1" x14ac:dyDescent="0.25">
      <c r="A174" s="96">
        <v>1</v>
      </c>
      <c r="B174" s="96">
        <v>12</v>
      </c>
      <c r="C174" s="96" t="s">
        <v>98</v>
      </c>
      <c r="D174" s="96" t="s">
        <v>263</v>
      </c>
      <c r="E174" s="97">
        <v>23</v>
      </c>
      <c r="F174" s="96">
        <v>1</v>
      </c>
      <c r="G174" s="98" t="s">
        <v>406</v>
      </c>
      <c r="H174" s="97" t="s">
        <v>407</v>
      </c>
      <c r="I174" s="97" t="s">
        <v>41</v>
      </c>
      <c r="J174" s="96" t="s">
        <v>271</v>
      </c>
      <c r="K174" s="96" t="s">
        <v>199</v>
      </c>
      <c r="L174" s="1" t="s">
        <v>200</v>
      </c>
      <c r="M174" s="96" t="s">
        <v>218</v>
      </c>
      <c r="N174" s="144">
        <v>18.98</v>
      </c>
      <c r="O174" s="96" t="s">
        <v>202</v>
      </c>
      <c r="P174" s="97" t="s">
        <v>408</v>
      </c>
      <c r="Q174" s="97" t="s">
        <v>207</v>
      </c>
      <c r="R174" s="99">
        <v>43199</v>
      </c>
      <c r="S174" s="100" t="s">
        <v>409</v>
      </c>
      <c r="T174" s="97" t="s">
        <v>207</v>
      </c>
      <c r="U174" s="101" t="s">
        <v>276</v>
      </c>
      <c r="V174" s="97" t="s">
        <v>223</v>
      </c>
      <c r="W174" s="96" t="s">
        <v>210</v>
      </c>
      <c r="X174" s="96" t="s">
        <v>254</v>
      </c>
      <c r="Y174" s="127" t="s">
        <v>41</v>
      </c>
      <c r="Z174" s="127" t="s">
        <v>158</v>
      </c>
      <c r="AA174" s="133" t="s">
        <v>291</v>
      </c>
      <c r="AB174" s="96">
        <v>1</v>
      </c>
      <c r="AC174" s="102" t="s">
        <v>411</v>
      </c>
      <c r="AD174" s="102"/>
      <c r="AE174" s="138">
        <v>43674</v>
      </c>
      <c r="AF174" s="96" t="s">
        <v>212</v>
      </c>
    </row>
    <row r="175" spans="1:32" s="109" customFormat="1" x14ac:dyDescent="0.25">
      <c r="A175" s="96">
        <v>1</v>
      </c>
      <c r="B175" s="96">
        <v>12</v>
      </c>
      <c r="C175" s="96" t="s">
        <v>98</v>
      </c>
      <c r="D175" s="96" t="s">
        <v>263</v>
      </c>
      <c r="E175" s="97">
        <v>23</v>
      </c>
      <c r="F175" s="96">
        <v>1</v>
      </c>
      <c r="G175" s="98" t="s">
        <v>406</v>
      </c>
      <c r="H175" s="97" t="s">
        <v>407</v>
      </c>
      <c r="I175" s="97" t="s">
        <v>41</v>
      </c>
      <c r="J175" s="96" t="s">
        <v>271</v>
      </c>
      <c r="K175" s="96" t="s">
        <v>199</v>
      </c>
      <c r="L175" s="1" t="s">
        <v>200</v>
      </c>
      <c r="M175" s="96" t="s">
        <v>218</v>
      </c>
      <c r="N175" s="144">
        <v>18.98</v>
      </c>
      <c r="O175" s="96" t="s">
        <v>202</v>
      </c>
      <c r="P175" s="97" t="s">
        <v>408</v>
      </c>
      <c r="Q175" s="97" t="s">
        <v>207</v>
      </c>
      <c r="R175" s="99">
        <v>43199</v>
      </c>
      <c r="S175" s="100" t="s">
        <v>409</v>
      </c>
      <c r="T175" s="97" t="s">
        <v>207</v>
      </c>
      <c r="U175" s="101" t="s">
        <v>276</v>
      </c>
      <c r="V175" s="97" t="s">
        <v>213</v>
      </c>
      <c r="W175" s="96" t="s">
        <v>214</v>
      </c>
      <c r="X175" s="96" t="s">
        <v>231</v>
      </c>
      <c r="Y175" s="127" t="s">
        <v>232</v>
      </c>
      <c r="Z175" s="127" t="s">
        <v>156</v>
      </c>
      <c r="AA175" s="133">
        <v>1E-3</v>
      </c>
      <c r="AB175" s="96">
        <v>1</v>
      </c>
      <c r="AC175" s="102" t="s">
        <v>216</v>
      </c>
      <c r="AD175" s="102"/>
      <c r="AE175" s="138">
        <v>43674</v>
      </c>
      <c r="AF175" s="96" t="s">
        <v>212</v>
      </c>
    </row>
    <row r="176" spans="1:32" s="109" customFormat="1" x14ac:dyDescent="0.25">
      <c r="A176" s="96">
        <v>1</v>
      </c>
      <c r="B176" s="96">
        <v>12</v>
      </c>
      <c r="C176" s="96" t="s">
        <v>98</v>
      </c>
      <c r="D176" s="96" t="s">
        <v>263</v>
      </c>
      <c r="E176" s="97">
        <v>23</v>
      </c>
      <c r="F176" s="96">
        <v>1</v>
      </c>
      <c r="G176" s="98" t="s">
        <v>406</v>
      </c>
      <c r="H176" s="97" t="s">
        <v>407</v>
      </c>
      <c r="I176" s="97" t="s">
        <v>41</v>
      </c>
      <c r="J176" s="96" t="s">
        <v>271</v>
      </c>
      <c r="K176" s="96" t="s">
        <v>199</v>
      </c>
      <c r="L176" s="1" t="s">
        <v>200</v>
      </c>
      <c r="M176" s="96" t="s">
        <v>218</v>
      </c>
      <c r="N176" s="144">
        <v>18.98</v>
      </c>
      <c r="O176" s="96" t="s">
        <v>202</v>
      </c>
      <c r="P176" s="97" t="s">
        <v>408</v>
      </c>
      <c r="Q176" s="97" t="s">
        <v>207</v>
      </c>
      <c r="R176" s="99">
        <v>43199</v>
      </c>
      <c r="S176" s="100" t="s">
        <v>409</v>
      </c>
      <c r="T176" s="97" t="s">
        <v>207</v>
      </c>
      <c r="U176" s="101" t="s">
        <v>276</v>
      </c>
      <c r="V176" s="97" t="s">
        <v>213</v>
      </c>
      <c r="W176" s="96" t="s">
        <v>214</v>
      </c>
      <c r="X176" s="96" t="s">
        <v>215</v>
      </c>
      <c r="Y176" s="127" t="s">
        <v>41</v>
      </c>
      <c r="Z176" s="127" t="s">
        <v>152</v>
      </c>
      <c r="AA176" s="133">
        <v>3.0000000000000001E-3</v>
      </c>
      <c r="AB176" s="96">
        <v>12</v>
      </c>
      <c r="AC176" s="102" t="s">
        <v>412</v>
      </c>
      <c r="AD176" s="102"/>
      <c r="AE176" s="138">
        <v>43674</v>
      </c>
      <c r="AF176" s="96" t="s">
        <v>212</v>
      </c>
    </row>
    <row r="177" spans="1:32" s="109" customFormat="1" x14ac:dyDescent="0.25">
      <c r="A177" s="96">
        <v>1</v>
      </c>
      <c r="B177" s="96">
        <v>12</v>
      </c>
      <c r="C177" s="96" t="s">
        <v>98</v>
      </c>
      <c r="D177" s="96" t="s">
        <v>263</v>
      </c>
      <c r="E177" s="97">
        <v>23</v>
      </c>
      <c r="F177" s="96">
        <v>1</v>
      </c>
      <c r="G177" s="98" t="s">
        <v>406</v>
      </c>
      <c r="H177" s="97" t="s">
        <v>407</v>
      </c>
      <c r="I177" s="97" t="s">
        <v>41</v>
      </c>
      <c r="J177" s="96" t="s">
        <v>271</v>
      </c>
      <c r="K177" s="96" t="s">
        <v>199</v>
      </c>
      <c r="L177" s="1" t="s">
        <v>200</v>
      </c>
      <c r="M177" s="96" t="s">
        <v>218</v>
      </c>
      <c r="N177" s="144">
        <v>18.98</v>
      </c>
      <c r="O177" s="96" t="s">
        <v>202</v>
      </c>
      <c r="P177" s="97" t="s">
        <v>408</v>
      </c>
      <c r="Q177" s="97" t="s">
        <v>207</v>
      </c>
      <c r="R177" s="99">
        <v>43199</v>
      </c>
      <c r="S177" s="100" t="s">
        <v>409</v>
      </c>
      <c r="T177" s="97" t="s">
        <v>207</v>
      </c>
      <c r="U177" s="101" t="s">
        <v>276</v>
      </c>
      <c r="V177" s="97" t="s">
        <v>226</v>
      </c>
      <c r="W177" s="96" t="s">
        <v>413</v>
      </c>
      <c r="X177" s="96" t="s">
        <v>41</v>
      </c>
      <c r="Y177" s="127" t="s">
        <v>41</v>
      </c>
      <c r="Z177" s="127" t="s">
        <v>162</v>
      </c>
      <c r="AA177" s="133">
        <v>1E-3</v>
      </c>
      <c r="AB177" s="96">
        <v>1</v>
      </c>
      <c r="AC177" s="102" t="s">
        <v>216</v>
      </c>
      <c r="AD177" s="102"/>
      <c r="AE177" s="138">
        <v>43674</v>
      </c>
      <c r="AF177" s="96" t="s">
        <v>212</v>
      </c>
    </row>
    <row r="178" spans="1:32" x14ac:dyDescent="0.25">
      <c r="A178" s="96">
        <v>7</v>
      </c>
      <c r="B178" s="96">
        <v>87</v>
      </c>
      <c r="C178" s="96" t="s">
        <v>98</v>
      </c>
      <c r="D178" s="96" t="s">
        <v>263</v>
      </c>
      <c r="E178" s="97">
        <v>23</v>
      </c>
      <c r="F178" s="96">
        <v>1</v>
      </c>
      <c r="G178" s="98" t="s">
        <v>406</v>
      </c>
      <c r="H178" s="97" t="s">
        <v>407</v>
      </c>
      <c r="I178" s="97" t="s">
        <v>41</v>
      </c>
      <c r="J178" s="96" t="s">
        <v>281</v>
      </c>
      <c r="K178" s="96" t="s">
        <v>199</v>
      </c>
      <c r="L178" s="1" t="s">
        <v>200</v>
      </c>
      <c r="M178" s="96" t="s">
        <v>218</v>
      </c>
      <c r="N178" s="144">
        <v>14.15</v>
      </c>
      <c r="O178" s="96" t="s">
        <v>202</v>
      </c>
      <c r="P178" s="97" t="s">
        <v>408</v>
      </c>
      <c r="Q178" s="97" t="s">
        <v>207</v>
      </c>
      <c r="R178" s="99">
        <v>43199</v>
      </c>
      <c r="S178" s="100" t="s">
        <v>409</v>
      </c>
      <c r="T178" s="97" t="s">
        <v>207</v>
      </c>
      <c r="U178" s="111" t="s">
        <v>311</v>
      </c>
      <c r="V178" s="97" t="s">
        <v>213</v>
      </c>
      <c r="W178" s="96" t="s">
        <v>210</v>
      </c>
      <c r="X178" s="96" t="s">
        <v>224</v>
      </c>
      <c r="Y178" s="127" t="s">
        <v>41</v>
      </c>
      <c r="Z178" s="127" t="s">
        <v>150</v>
      </c>
      <c r="AA178" s="133">
        <v>1E-3</v>
      </c>
      <c r="AB178" s="96">
        <v>4</v>
      </c>
      <c r="AC178" s="102" t="s">
        <v>216</v>
      </c>
      <c r="AD178" s="102"/>
      <c r="AE178" s="138">
        <v>43675</v>
      </c>
      <c r="AF178" s="96" t="s">
        <v>212</v>
      </c>
    </row>
    <row r="179" spans="1:32" x14ac:dyDescent="0.25">
      <c r="A179" s="96">
        <v>7</v>
      </c>
      <c r="B179" s="96">
        <v>87</v>
      </c>
      <c r="C179" s="96" t="s">
        <v>98</v>
      </c>
      <c r="D179" s="96" t="s">
        <v>263</v>
      </c>
      <c r="E179" s="97">
        <v>23</v>
      </c>
      <c r="F179" s="96">
        <v>1</v>
      </c>
      <c r="G179" s="98" t="s">
        <v>406</v>
      </c>
      <c r="H179" s="97" t="s">
        <v>407</v>
      </c>
      <c r="I179" s="97" t="s">
        <v>41</v>
      </c>
      <c r="J179" s="96" t="s">
        <v>281</v>
      </c>
      <c r="K179" s="96" t="s">
        <v>199</v>
      </c>
      <c r="L179" s="1" t="s">
        <v>200</v>
      </c>
      <c r="M179" s="96" t="s">
        <v>218</v>
      </c>
      <c r="N179" s="144">
        <v>14.15</v>
      </c>
      <c r="O179" s="96" t="s">
        <v>202</v>
      </c>
      <c r="P179" s="97" t="s">
        <v>408</v>
      </c>
      <c r="Q179" s="97" t="s">
        <v>207</v>
      </c>
      <c r="R179" s="99">
        <v>43199</v>
      </c>
      <c r="S179" s="100" t="s">
        <v>409</v>
      </c>
      <c r="T179" s="97" t="s">
        <v>207</v>
      </c>
      <c r="U179" s="111" t="s">
        <v>311</v>
      </c>
      <c r="V179" s="97" t="s">
        <v>226</v>
      </c>
      <c r="W179" s="96" t="s">
        <v>210</v>
      </c>
      <c r="X179" s="96" t="s">
        <v>211</v>
      </c>
      <c r="Y179" s="127" t="s">
        <v>33</v>
      </c>
      <c r="Z179" s="127" t="s">
        <v>34</v>
      </c>
      <c r="AA179" s="133" t="s">
        <v>41</v>
      </c>
      <c r="AB179" s="96">
        <v>1</v>
      </c>
      <c r="AC179" s="102"/>
      <c r="AD179" s="102"/>
      <c r="AE179" s="138">
        <v>43675</v>
      </c>
      <c r="AF179" s="96" t="s">
        <v>212</v>
      </c>
    </row>
    <row r="180" spans="1:32" s="109" customFormat="1" x14ac:dyDescent="0.25">
      <c r="A180" s="96">
        <v>7</v>
      </c>
      <c r="B180" s="96">
        <v>87</v>
      </c>
      <c r="C180" s="96" t="s">
        <v>98</v>
      </c>
      <c r="D180" s="96" t="s">
        <v>263</v>
      </c>
      <c r="E180" s="97">
        <v>23</v>
      </c>
      <c r="F180" s="96">
        <v>1</v>
      </c>
      <c r="G180" s="98" t="s">
        <v>406</v>
      </c>
      <c r="H180" s="97" t="s">
        <v>407</v>
      </c>
      <c r="I180" s="97" t="s">
        <v>41</v>
      </c>
      <c r="J180" s="96" t="s">
        <v>281</v>
      </c>
      <c r="K180" s="96" t="s">
        <v>199</v>
      </c>
      <c r="L180" s="1" t="s">
        <v>200</v>
      </c>
      <c r="M180" s="96" t="s">
        <v>218</v>
      </c>
      <c r="N180" s="144">
        <v>14.15</v>
      </c>
      <c r="O180" s="96" t="s">
        <v>202</v>
      </c>
      <c r="P180" s="97" t="s">
        <v>408</v>
      </c>
      <c r="Q180" s="97" t="s">
        <v>207</v>
      </c>
      <c r="R180" s="99">
        <v>43199</v>
      </c>
      <c r="S180" s="100" t="s">
        <v>409</v>
      </c>
      <c r="T180" s="97" t="s">
        <v>207</v>
      </c>
      <c r="U180" s="111" t="s">
        <v>311</v>
      </c>
      <c r="V180" s="97" t="s">
        <v>226</v>
      </c>
      <c r="W180" s="96" t="s">
        <v>210</v>
      </c>
      <c r="X180" s="96" t="s">
        <v>211</v>
      </c>
      <c r="Y180" s="127" t="s">
        <v>41</v>
      </c>
      <c r="Z180" s="127" t="s">
        <v>158</v>
      </c>
      <c r="AA180" s="133" t="s">
        <v>41</v>
      </c>
      <c r="AB180" s="96">
        <v>1</v>
      </c>
      <c r="AC180" s="102"/>
      <c r="AD180" s="102"/>
      <c r="AE180" s="138">
        <v>43675</v>
      </c>
      <c r="AF180" s="96" t="s">
        <v>212</v>
      </c>
    </row>
    <row r="181" spans="1:32" s="109" customFormat="1" x14ac:dyDescent="0.25">
      <c r="A181" s="96">
        <v>7</v>
      </c>
      <c r="B181" s="96">
        <v>87</v>
      </c>
      <c r="C181" s="96" t="s">
        <v>98</v>
      </c>
      <c r="D181" s="96" t="s">
        <v>263</v>
      </c>
      <c r="E181" s="97">
        <v>23</v>
      </c>
      <c r="F181" s="96">
        <v>1</v>
      </c>
      <c r="G181" s="98" t="s">
        <v>406</v>
      </c>
      <c r="H181" s="97" t="s">
        <v>407</v>
      </c>
      <c r="I181" s="97" t="s">
        <v>41</v>
      </c>
      <c r="J181" s="96" t="s">
        <v>281</v>
      </c>
      <c r="K181" s="96" t="s">
        <v>199</v>
      </c>
      <c r="L181" s="1" t="s">
        <v>200</v>
      </c>
      <c r="M181" s="96" t="s">
        <v>218</v>
      </c>
      <c r="N181" s="144">
        <v>14.15</v>
      </c>
      <c r="O181" s="96" t="s">
        <v>202</v>
      </c>
      <c r="P181" s="97" t="s">
        <v>408</v>
      </c>
      <c r="Q181" s="97" t="s">
        <v>207</v>
      </c>
      <c r="R181" s="99">
        <v>43199</v>
      </c>
      <c r="S181" s="100" t="s">
        <v>409</v>
      </c>
      <c r="T181" s="97" t="s">
        <v>207</v>
      </c>
      <c r="U181" s="111" t="s">
        <v>311</v>
      </c>
      <c r="V181" s="97" t="s">
        <v>213</v>
      </c>
      <c r="W181" s="96" t="s">
        <v>214</v>
      </c>
      <c r="X181" s="96" t="s">
        <v>215</v>
      </c>
      <c r="Y181" s="127" t="s">
        <v>41</v>
      </c>
      <c r="Z181" s="127" t="s">
        <v>152</v>
      </c>
      <c r="AA181" s="133">
        <v>1E-3</v>
      </c>
      <c r="AB181" s="96">
        <v>3</v>
      </c>
      <c r="AC181" s="102" t="s">
        <v>216</v>
      </c>
      <c r="AD181" s="102"/>
      <c r="AE181" s="138">
        <v>43675</v>
      </c>
      <c r="AF181" s="96" t="s">
        <v>212</v>
      </c>
    </row>
    <row r="182" spans="1:32" s="109" customFormat="1" x14ac:dyDescent="0.25">
      <c r="A182" s="103">
        <v>9</v>
      </c>
      <c r="B182" s="103">
        <v>110</v>
      </c>
      <c r="C182" s="103" t="s">
        <v>98</v>
      </c>
      <c r="D182" s="103" t="s">
        <v>263</v>
      </c>
      <c r="E182" s="103">
        <v>23</v>
      </c>
      <c r="F182" s="118">
        <v>1</v>
      </c>
      <c r="G182" s="117" t="s">
        <v>406</v>
      </c>
      <c r="H182" s="117" t="s">
        <v>414</v>
      </c>
      <c r="I182" s="103" t="s">
        <v>415</v>
      </c>
      <c r="J182" s="104" t="s">
        <v>198</v>
      </c>
      <c r="K182" s="104" t="s">
        <v>236</v>
      </c>
      <c r="L182" s="104" t="s">
        <v>237</v>
      </c>
      <c r="M182" s="103" t="s">
        <v>41</v>
      </c>
      <c r="N182" s="146">
        <v>0.46</v>
      </c>
      <c r="O182" s="118" t="s">
        <v>202</v>
      </c>
      <c r="P182" s="118" t="s">
        <v>416</v>
      </c>
      <c r="Q182" s="103" t="s">
        <v>207</v>
      </c>
      <c r="R182" s="108">
        <v>43199</v>
      </c>
      <c r="S182" s="120" t="s">
        <v>417</v>
      </c>
      <c r="T182" s="103" t="s">
        <v>207</v>
      </c>
      <c r="U182" s="119" t="s">
        <v>241</v>
      </c>
      <c r="V182" s="104" t="s">
        <v>223</v>
      </c>
      <c r="W182" s="103" t="s">
        <v>214</v>
      </c>
      <c r="X182" s="103" t="s">
        <v>215</v>
      </c>
      <c r="Y182" s="120" t="s">
        <v>332</v>
      </c>
      <c r="Z182" s="120" t="s">
        <v>151</v>
      </c>
      <c r="AA182" s="134">
        <v>8.0000000000000002E-3</v>
      </c>
      <c r="AB182" s="103">
        <v>2</v>
      </c>
      <c r="AC182" s="25" t="s">
        <v>230</v>
      </c>
      <c r="AD182" s="25"/>
      <c r="AE182" s="139">
        <v>43675</v>
      </c>
      <c r="AF182" s="96" t="s">
        <v>212</v>
      </c>
    </row>
    <row r="183" spans="1:32" s="109" customFormat="1" x14ac:dyDescent="0.25">
      <c r="A183" s="96">
        <v>50</v>
      </c>
      <c r="B183" s="96">
        <v>88</v>
      </c>
      <c r="C183" s="96" t="s">
        <v>90</v>
      </c>
      <c r="D183" s="96" t="s">
        <v>418</v>
      </c>
      <c r="E183" s="97">
        <v>14</v>
      </c>
      <c r="F183" s="96" t="s">
        <v>41</v>
      </c>
      <c r="G183" s="98" t="s">
        <v>419</v>
      </c>
      <c r="H183" s="97" t="s">
        <v>420</v>
      </c>
      <c r="I183" s="97" t="s">
        <v>41</v>
      </c>
      <c r="J183" s="96" t="s">
        <v>198</v>
      </c>
      <c r="K183" s="96" t="s">
        <v>199</v>
      </c>
      <c r="L183" s="1" t="s">
        <v>200</v>
      </c>
      <c r="M183" s="96" t="s">
        <v>218</v>
      </c>
      <c r="N183" s="144">
        <v>2.84</v>
      </c>
      <c r="O183" s="96" t="s">
        <v>238</v>
      </c>
      <c r="P183" s="97" t="s">
        <v>421</v>
      </c>
      <c r="Q183" s="97" t="s">
        <v>307</v>
      </c>
      <c r="R183" s="110">
        <v>43229</v>
      </c>
      <c r="S183" s="100" t="s">
        <v>422</v>
      </c>
      <c r="T183" s="97" t="s">
        <v>207</v>
      </c>
      <c r="U183" s="111" t="s">
        <v>311</v>
      </c>
      <c r="V183" s="104" t="s">
        <v>223</v>
      </c>
      <c r="W183" s="96" t="s">
        <v>279</v>
      </c>
      <c r="X183" s="96" t="s">
        <v>41</v>
      </c>
      <c r="Y183" s="127" t="s">
        <v>41</v>
      </c>
      <c r="Z183" s="127" t="s">
        <v>280</v>
      </c>
      <c r="AA183" s="133">
        <v>2E-3</v>
      </c>
      <c r="AB183" s="96">
        <v>1</v>
      </c>
      <c r="AC183" s="102" t="s">
        <v>216</v>
      </c>
      <c r="AD183" s="102"/>
      <c r="AE183" s="138">
        <v>43679</v>
      </c>
      <c r="AF183" s="96" t="s">
        <v>292</v>
      </c>
    </row>
    <row r="184" spans="1:32" s="109" customFormat="1" x14ac:dyDescent="0.25">
      <c r="A184" s="96">
        <v>50</v>
      </c>
      <c r="B184" s="96">
        <v>88</v>
      </c>
      <c r="C184" s="96" t="s">
        <v>90</v>
      </c>
      <c r="D184" s="96" t="s">
        <v>418</v>
      </c>
      <c r="E184" s="97">
        <v>14</v>
      </c>
      <c r="F184" s="96" t="s">
        <v>41</v>
      </c>
      <c r="G184" s="98" t="s">
        <v>419</v>
      </c>
      <c r="H184" s="97" t="s">
        <v>420</v>
      </c>
      <c r="I184" s="97" t="s">
        <v>41</v>
      </c>
      <c r="J184" s="96" t="s">
        <v>198</v>
      </c>
      <c r="K184" s="96" t="s">
        <v>199</v>
      </c>
      <c r="L184" s="1" t="s">
        <v>200</v>
      </c>
      <c r="M184" s="96" t="s">
        <v>218</v>
      </c>
      <c r="N184" s="144">
        <v>2.84</v>
      </c>
      <c r="O184" s="96" t="s">
        <v>238</v>
      </c>
      <c r="P184" s="97" t="s">
        <v>421</v>
      </c>
      <c r="Q184" s="97" t="s">
        <v>307</v>
      </c>
      <c r="R184" s="110">
        <v>43229</v>
      </c>
      <c r="S184" s="100" t="s">
        <v>422</v>
      </c>
      <c r="T184" s="97" t="s">
        <v>207</v>
      </c>
      <c r="U184" s="111" t="s">
        <v>311</v>
      </c>
      <c r="V184" s="96" t="s">
        <v>213</v>
      </c>
      <c r="W184" s="96" t="s">
        <v>210</v>
      </c>
      <c r="X184" s="96" t="s">
        <v>224</v>
      </c>
      <c r="Y184" s="127" t="s">
        <v>41</v>
      </c>
      <c r="Z184" s="127" t="s">
        <v>150</v>
      </c>
      <c r="AA184" s="133">
        <v>2E-3</v>
      </c>
      <c r="AB184" s="96">
        <v>4</v>
      </c>
      <c r="AC184" s="102" t="s">
        <v>216</v>
      </c>
      <c r="AD184" s="102"/>
      <c r="AE184" s="138">
        <v>43679</v>
      </c>
      <c r="AF184" s="96" t="s">
        <v>292</v>
      </c>
    </row>
    <row r="185" spans="1:32" s="109" customFormat="1" x14ac:dyDescent="0.25">
      <c r="A185" s="96">
        <v>50</v>
      </c>
      <c r="B185" s="96">
        <v>88</v>
      </c>
      <c r="C185" s="96" t="s">
        <v>90</v>
      </c>
      <c r="D185" s="96" t="s">
        <v>418</v>
      </c>
      <c r="E185" s="97">
        <v>14</v>
      </c>
      <c r="F185" s="96" t="s">
        <v>41</v>
      </c>
      <c r="G185" s="98" t="s">
        <v>419</v>
      </c>
      <c r="H185" s="97" t="s">
        <v>420</v>
      </c>
      <c r="I185" s="97" t="s">
        <v>41</v>
      </c>
      <c r="J185" s="96" t="s">
        <v>198</v>
      </c>
      <c r="K185" s="96" t="s">
        <v>199</v>
      </c>
      <c r="L185" s="1" t="s">
        <v>200</v>
      </c>
      <c r="M185" s="96" t="s">
        <v>218</v>
      </c>
      <c r="N185" s="144">
        <v>2.84</v>
      </c>
      <c r="O185" s="96" t="s">
        <v>238</v>
      </c>
      <c r="P185" s="97" t="s">
        <v>421</v>
      </c>
      <c r="Q185" s="97" t="s">
        <v>307</v>
      </c>
      <c r="R185" s="110">
        <v>43229</v>
      </c>
      <c r="S185" s="100" t="s">
        <v>422</v>
      </c>
      <c r="T185" s="97" t="s">
        <v>207</v>
      </c>
      <c r="U185" s="111" t="s">
        <v>311</v>
      </c>
      <c r="V185" s="96" t="s">
        <v>213</v>
      </c>
      <c r="W185" s="96" t="s">
        <v>214</v>
      </c>
      <c r="X185" s="96" t="s">
        <v>215</v>
      </c>
      <c r="Y185" s="127" t="s">
        <v>41</v>
      </c>
      <c r="Z185" s="127" t="s">
        <v>158</v>
      </c>
      <c r="AA185" s="133">
        <v>2E-3</v>
      </c>
      <c r="AB185" s="96">
        <v>7</v>
      </c>
      <c r="AC185" s="102" t="s">
        <v>230</v>
      </c>
      <c r="AD185" s="102"/>
      <c r="AE185" s="138">
        <v>43679</v>
      </c>
      <c r="AF185" s="96" t="s">
        <v>292</v>
      </c>
    </row>
    <row r="186" spans="1:32" s="109" customFormat="1" x14ac:dyDescent="0.25">
      <c r="A186" s="103">
        <v>26</v>
      </c>
      <c r="B186" s="103">
        <v>111</v>
      </c>
      <c r="C186" s="103" t="s">
        <v>90</v>
      </c>
      <c r="D186" s="103" t="s">
        <v>423</v>
      </c>
      <c r="E186" s="103">
        <v>14</v>
      </c>
      <c r="F186" s="118" t="s">
        <v>41</v>
      </c>
      <c r="G186" s="123" t="s">
        <v>419</v>
      </c>
      <c r="H186" s="123" t="s">
        <v>424</v>
      </c>
      <c r="I186" s="103" t="s">
        <v>425</v>
      </c>
      <c r="J186" s="104" t="s">
        <v>198</v>
      </c>
      <c r="K186" s="104" t="s">
        <v>236</v>
      </c>
      <c r="L186" s="104" t="s">
        <v>237</v>
      </c>
      <c r="M186" s="103" t="s">
        <v>41</v>
      </c>
      <c r="N186" s="145">
        <v>0.97</v>
      </c>
      <c r="O186" s="118" t="s">
        <v>426</v>
      </c>
      <c r="P186" s="118" t="s">
        <v>421</v>
      </c>
      <c r="Q186" s="103" t="s">
        <v>307</v>
      </c>
      <c r="R186" s="108">
        <v>43229</v>
      </c>
      <c r="S186" s="120" t="s">
        <v>427</v>
      </c>
      <c r="T186" s="103" t="s">
        <v>207</v>
      </c>
      <c r="U186" s="119" t="s">
        <v>241</v>
      </c>
      <c r="V186" s="104" t="s">
        <v>223</v>
      </c>
      <c r="W186" s="103" t="s">
        <v>214</v>
      </c>
      <c r="X186" s="103" t="s">
        <v>215</v>
      </c>
      <c r="Y186" s="120" t="s">
        <v>244</v>
      </c>
      <c r="Z186" s="127" t="s">
        <v>293</v>
      </c>
      <c r="AA186" s="134">
        <v>1.4E-2</v>
      </c>
      <c r="AB186" s="103">
        <v>9</v>
      </c>
      <c r="AC186" s="25" t="s">
        <v>230</v>
      </c>
      <c r="AD186" s="25"/>
      <c r="AE186" s="139">
        <v>43677</v>
      </c>
      <c r="AF186" s="96" t="s">
        <v>212</v>
      </c>
    </row>
    <row r="187" spans="1:32" s="109" customFormat="1" x14ac:dyDescent="0.25">
      <c r="A187" s="103">
        <v>26</v>
      </c>
      <c r="B187" s="103">
        <v>111</v>
      </c>
      <c r="C187" s="103" t="s">
        <v>90</v>
      </c>
      <c r="D187" s="103" t="s">
        <v>423</v>
      </c>
      <c r="E187" s="103">
        <v>14</v>
      </c>
      <c r="F187" s="118" t="s">
        <v>41</v>
      </c>
      <c r="G187" s="123" t="s">
        <v>419</v>
      </c>
      <c r="H187" s="123" t="s">
        <v>424</v>
      </c>
      <c r="I187" s="103" t="s">
        <v>425</v>
      </c>
      <c r="J187" s="104" t="s">
        <v>198</v>
      </c>
      <c r="K187" s="104" t="s">
        <v>236</v>
      </c>
      <c r="L187" s="104" t="s">
        <v>237</v>
      </c>
      <c r="M187" s="103" t="s">
        <v>41</v>
      </c>
      <c r="N187" s="145">
        <v>0.97</v>
      </c>
      <c r="O187" s="118" t="s">
        <v>426</v>
      </c>
      <c r="P187" s="118" t="s">
        <v>421</v>
      </c>
      <c r="Q187" s="103" t="s">
        <v>307</v>
      </c>
      <c r="R187" s="108">
        <v>43229</v>
      </c>
      <c r="S187" s="120" t="s">
        <v>427</v>
      </c>
      <c r="T187" s="103" t="s">
        <v>207</v>
      </c>
      <c r="U187" s="119" t="s">
        <v>241</v>
      </c>
      <c r="V187" s="104" t="s">
        <v>213</v>
      </c>
      <c r="W187" s="103" t="s">
        <v>214</v>
      </c>
      <c r="X187" s="103" t="s">
        <v>215</v>
      </c>
      <c r="Y187" s="120" t="s">
        <v>244</v>
      </c>
      <c r="Z187" s="127" t="s">
        <v>293</v>
      </c>
      <c r="AA187" s="134">
        <v>2E-3</v>
      </c>
      <c r="AB187" s="103">
        <v>13</v>
      </c>
      <c r="AC187" s="25" t="s">
        <v>230</v>
      </c>
      <c r="AD187" s="25"/>
      <c r="AE187" s="139">
        <v>43677</v>
      </c>
      <c r="AF187" s="96" t="s">
        <v>212</v>
      </c>
    </row>
    <row r="188" spans="1:32" s="109" customFormat="1" x14ac:dyDescent="0.25">
      <c r="A188" s="103">
        <v>2</v>
      </c>
      <c r="B188" s="103">
        <v>27</v>
      </c>
      <c r="C188" s="103" t="s">
        <v>98</v>
      </c>
      <c r="D188" s="103" t="s">
        <v>263</v>
      </c>
      <c r="E188" s="104">
        <v>23</v>
      </c>
      <c r="F188" s="103">
        <v>2</v>
      </c>
      <c r="G188" s="105" t="s">
        <v>428</v>
      </c>
      <c r="H188" s="104" t="s">
        <v>429</v>
      </c>
      <c r="I188" s="104" t="s">
        <v>41</v>
      </c>
      <c r="J188" s="103" t="s">
        <v>271</v>
      </c>
      <c r="K188" s="103" t="s">
        <v>199</v>
      </c>
      <c r="L188" s="2" t="s">
        <v>200</v>
      </c>
      <c r="M188" s="103" t="s">
        <v>218</v>
      </c>
      <c r="N188" s="145">
        <v>8.59</v>
      </c>
      <c r="O188" s="103" t="s">
        <v>202</v>
      </c>
      <c r="P188" s="104" t="s">
        <v>408</v>
      </c>
      <c r="Q188" s="104" t="s">
        <v>41</v>
      </c>
      <c r="R188" s="106">
        <v>43260</v>
      </c>
      <c r="S188" s="107" t="s">
        <v>430</v>
      </c>
      <c r="T188" s="104" t="s">
        <v>207</v>
      </c>
      <c r="U188" s="108">
        <v>43322</v>
      </c>
      <c r="V188" s="103" t="s">
        <v>223</v>
      </c>
      <c r="W188" s="103" t="s">
        <v>210</v>
      </c>
      <c r="X188" s="103" t="s">
        <v>224</v>
      </c>
      <c r="Y188" s="127" t="s">
        <v>41</v>
      </c>
      <c r="Z188" s="120" t="s">
        <v>155</v>
      </c>
      <c r="AA188" s="134">
        <v>2E-3</v>
      </c>
      <c r="AB188" s="103">
        <v>1</v>
      </c>
      <c r="AC188" s="25" t="s">
        <v>230</v>
      </c>
      <c r="AD188" s="25"/>
      <c r="AE188" s="139">
        <v>43674</v>
      </c>
      <c r="AF188" s="96" t="s">
        <v>212</v>
      </c>
    </row>
    <row r="189" spans="1:32" s="109" customFormat="1" x14ac:dyDescent="0.25">
      <c r="A189" s="96">
        <v>2</v>
      </c>
      <c r="B189" s="96">
        <v>27</v>
      </c>
      <c r="C189" s="96" t="s">
        <v>98</v>
      </c>
      <c r="D189" s="96" t="s">
        <v>263</v>
      </c>
      <c r="E189" s="97">
        <v>23</v>
      </c>
      <c r="F189" s="96">
        <v>2</v>
      </c>
      <c r="G189" s="98" t="s">
        <v>428</v>
      </c>
      <c r="H189" s="97" t="s">
        <v>429</v>
      </c>
      <c r="I189" s="97" t="s">
        <v>41</v>
      </c>
      <c r="J189" s="96" t="s">
        <v>271</v>
      </c>
      <c r="K189" s="96" t="s">
        <v>199</v>
      </c>
      <c r="L189" s="1" t="s">
        <v>200</v>
      </c>
      <c r="M189" s="96" t="s">
        <v>218</v>
      </c>
      <c r="N189" s="144">
        <v>8.59</v>
      </c>
      <c r="O189" s="96" t="s">
        <v>202</v>
      </c>
      <c r="P189" s="97" t="s">
        <v>408</v>
      </c>
      <c r="Q189" s="97" t="s">
        <v>41</v>
      </c>
      <c r="R189" s="99">
        <v>43260</v>
      </c>
      <c r="S189" s="100" t="s">
        <v>430</v>
      </c>
      <c r="T189" s="97" t="s">
        <v>207</v>
      </c>
      <c r="U189" s="110">
        <v>43322</v>
      </c>
      <c r="V189" s="97" t="s">
        <v>223</v>
      </c>
      <c r="W189" s="96" t="s">
        <v>210</v>
      </c>
      <c r="X189" s="96" t="s">
        <v>224</v>
      </c>
      <c r="Y189" s="127" t="s">
        <v>41</v>
      </c>
      <c r="Z189" s="127" t="s">
        <v>150</v>
      </c>
      <c r="AA189" s="133">
        <v>5.0000000000000001E-3</v>
      </c>
      <c r="AB189" s="96">
        <v>5</v>
      </c>
      <c r="AC189" s="102" t="s">
        <v>216</v>
      </c>
      <c r="AD189" s="102"/>
      <c r="AE189" s="138">
        <v>43674</v>
      </c>
      <c r="AF189" s="96" t="s">
        <v>212</v>
      </c>
    </row>
    <row r="190" spans="1:32" s="109" customFormat="1" x14ac:dyDescent="0.25">
      <c r="A190" s="96">
        <v>2</v>
      </c>
      <c r="B190" s="96">
        <v>27</v>
      </c>
      <c r="C190" s="96" t="s">
        <v>98</v>
      </c>
      <c r="D190" s="96" t="s">
        <v>263</v>
      </c>
      <c r="E190" s="97">
        <v>23</v>
      </c>
      <c r="F190" s="96">
        <v>2</v>
      </c>
      <c r="G190" s="98" t="s">
        <v>428</v>
      </c>
      <c r="H190" s="97" t="s">
        <v>429</v>
      </c>
      <c r="I190" s="97" t="s">
        <v>41</v>
      </c>
      <c r="J190" s="96" t="s">
        <v>271</v>
      </c>
      <c r="K190" s="96" t="s">
        <v>199</v>
      </c>
      <c r="L190" s="1" t="s">
        <v>200</v>
      </c>
      <c r="M190" s="96" t="s">
        <v>218</v>
      </c>
      <c r="N190" s="144">
        <v>8.59</v>
      </c>
      <c r="O190" s="96" t="s">
        <v>202</v>
      </c>
      <c r="P190" s="97" t="s">
        <v>408</v>
      </c>
      <c r="Q190" s="97" t="s">
        <v>41</v>
      </c>
      <c r="R190" s="99">
        <v>43260</v>
      </c>
      <c r="S190" s="100" t="s">
        <v>430</v>
      </c>
      <c r="T190" s="97" t="s">
        <v>207</v>
      </c>
      <c r="U190" s="110">
        <v>43322</v>
      </c>
      <c r="V190" s="97" t="s">
        <v>213</v>
      </c>
      <c r="W190" s="96" t="s">
        <v>210</v>
      </c>
      <c r="X190" s="96" t="s">
        <v>224</v>
      </c>
      <c r="Y190" s="127" t="s">
        <v>41</v>
      </c>
      <c r="Z190" s="127" t="s">
        <v>150</v>
      </c>
      <c r="AA190" s="133">
        <v>2.1000000000000001E-2</v>
      </c>
      <c r="AB190" s="96">
        <v>107</v>
      </c>
      <c r="AC190" s="102" t="s">
        <v>216</v>
      </c>
      <c r="AD190" s="102"/>
      <c r="AE190" s="138">
        <v>43674</v>
      </c>
      <c r="AF190" s="96" t="s">
        <v>212</v>
      </c>
    </row>
    <row r="191" spans="1:32" s="109" customFormat="1" x14ac:dyDescent="0.25">
      <c r="A191" s="96">
        <v>2</v>
      </c>
      <c r="B191" s="96">
        <v>27</v>
      </c>
      <c r="C191" s="96" t="s">
        <v>98</v>
      </c>
      <c r="D191" s="96" t="s">
        <v>263</v>
      </c>
      <c r="E191" s="97">
        <v>23</v>
      </c>
      <c r="F191" s="96">
        <v>2</v>
      </c>
      <c r="G191" s="98" t="s">
        <v>428</v>
      </c>
      <c r="H191" s="97" t="s">
        <v>429</v>
      </c>
      <c r="I191" s="97" t="s">
        <v>41</v>
      </c>
      <c r="J191" s="96" t="s">
        <v>271</v>
      </c>
      <c r="K191" s="96" t="s">
        <v>199</v>
      </c>
      <c r="L191" s="1" t="s">
        <v>200</v>
      </c>
      <c r="M191" s="96" t="s">
        <v>218</v>
      </c>
      <c r="N191" s="144">
        <v>8.59</v>
      </c>
      <c r="O191" s="96" t="s">
        <v>202</v>
      </c>
      <c r="P191" s="97" t="s">
        <v>408</v>
      </c>
      <c r="Q191" s="97" t="s">
        <v>41</v>
      </c>
      <c r="R191" s="99">
        <v>43260</v>
      </c>
      <c r="S191" s="100" t="s">
        <v>430</v>
      </c>
      <c r="T191" s="97" t="s">
        <v>207</v>
      </c>
      <c r="U191" s="110">
        <v>43322</v>
      </c>
      <c r="V191" s="97" t="s">
        <v>213</v>
      </c>
      <c r="W191" s="96" t="s">
        <v>210</v>
      </c>
      <c r="X191" s="96" t="s">
        <v>211</v>
      </c>
      <c r="Y191" s="127" t="s">
        <v>24</v>
      </c>
      <c r="Z191" s="127" t="s">
        <v>25</v>
      </c>
      <c r="AA191" s="133" t="s">
        <v>41</v>
      </c>
      <c r="AB191" s="96">
        <v>1</v>
      </c>
      <c r="AC191" s="102" t="s">
        <v>431</v>
      </c>
      <c r="AD191" s="102"/>
      <c r="AE191" s="138">
        <v>43674</v>
      </c>
      <c r="AF191" s="96" t="s">
        <v>212</v>
      </c>
    </row>
    <row r="192" spans="1:32" s="109" customFormat="1" x14ac:dyDescent="0.25">
      <c r="A192" s="96">
        <v>2</v>
      </c>
      <c r="B192" s="96">
        <v>27</v>
      </c>
      <c r="C192" s="96" t="s">
        <v>98</v>
      </c>
      <c r="D192" s="96" t="s">
        <v>263</v>
      </c>
      <c r="E192" s="97">
        <v>23</v>
      </c>
      <c r="F192" s="96">
        <v>2</v>
      </c>
      <c r="G192" s="98" t="s">
        <v>428</v>
      </c>
      <c r="H192" s="97" t="s">
        <v>429</v>
      </c>
      <c r="I192" s="97" t="s">
        <v>41</v>
      </c>
      <c r="J192" s="96" t="s">
        <v>271</v>
      </c>
      <c r="K192" s="96" t="s">
        <v>199</v>
      </c>
      <c r="L192" s="1" t="s">
        <v>200</v>
      </c>
      <c r="M192" s="96" t="s">
        <v>218</v>
      </c>
      <c r="N192" s="144">
        <v>8.59</v>
      </c>
      <c r="O192" s="96" t="s">
        <v>202</v>
      </c>
      <c r="P192" s="97" t="s">
        <v>408</v>
      </c>
      <c r="Q192" s="97" t="s">
        <v>41</v>
      </c>
      <c r="R192" s="99">
        <v>43260</v>
      </c>
      <c r="S192" s="100" t="s">
        <v>430</v>
      </c>
      <c r="T192" s="97" t="s">
        <v>207</v>
      </c>
      <c r="U192" s="110">
        <v>43322</v>
      </c>
      <c r="V192" s="97" t="s">
        <v>226</v>
      </c>
      <c r="W192" s="96" t="s">
        <v>210</v>
      </c>
      <c r="X192" s="96" t="s">
        <v>211</v>
      </c>
      <c r="Y192" s="127" t="s">
        <v>7</v>
      </c>
      <c r="Z192" s="127" t="s">
        <v>8</v>
      </c>
      <c r="AA192" s="133" t="s">
        <v>41</v>
      </c>
      <c r="AB192" s="96">
        <v>20</v>
      </c>
      <c r="AC192" s="102" t="s">
        <v>432</v>
      </c>
      <c r="AD192" s="102"/>
      <c r="AE192" s="138">
        <v>43674</v>
      </c>
      <c r="AF192" s="96" t="s">
        <v>212</v>
      </c>
    </row>
    <row r="193" spans="1:32" s="109" customFormat="1" x14ac:dyDescent="0.25">
      <c r="A193" s="96">
        <v>2</v>
      </c>
      <c r="B193" s="96">
        <v>27</v>
      </c>
      <c r="C193" s="96" t="s">
        <v>98</v>
      </c>
      <c r="D193" s="96" t="s">
        <v>263</v>
      </c>
      <c r="E193" s="97">
        <v>23</v>
      </c>
      <c r="F193" s="96">
        <v>2</v>
      </c>
      <c r="G193" s="98" t="s">
        <v>428</v>
      </c>
      <c r="H193" s="97" t="s">
        <v>429</v>
      </c>
      <c r="I193" s="97" t="s">
        <v>41</v>
      </c>
      <c r="J193" s="96" t="s">
        <v>271</v>
      </c>
      <c r="K193" s="96" t="s">
        <v>199</v>
      </c>
      <c r="L193" s="1" t="s">
        <v>200</v>
      </c>
      <c r="M193" s="96" t="s">
        <v>218</v>
      </c>
      <c r="N193" s="144">
        <v>8.59</v>
      </c>
      <c r="O193" s="96" t="s">
        <v>202</v>
      </c>
      <c r="P193" s="97" t="s">
        <v>408</v>
      </c>
      <c r="Q193" s="97" t="s">
        <v>41</v>
      </c>
      <c r="R193" s="99">
        <v>43260</v>
      </c>
      <c r="S193" s="100" t="s">
        <v>430</v>
      </c>
      <c r="T193" s="97" t="s">
        <v>207</v>
      </c>
      <c r="U193" s="110">
        <v>43322</v>
      </c>
      <c r="V193" s="97" t="s">
        <v>226</v>
      </c>
      <c r="W193" s="96" t="s">
        <v>210</v>
      </c>
      <c r="X193" s="96" t="s">
        <v>211</v>
      </c>
      <c r="Y193" s="127" t="s">
        <v>14</v>
      </c>
      <c r="Z193" s="127" t="s">
        <v>15</v>
      </c>
      <c r="AA193" s="133" t="s">
        <v>41</v>
      </c>
      <c r="AB193" s="96">
        <v>2</v>
      </c>
      <c r="AC193" s="102" t="s">
        <v>433</v>
      </c>
      <c r="AD193" s="102"/>
      <c r="AE193" s="138">
        <v>43674</v>
      </c>
      <c r="AF193" s="96" t="s">
        <v>212</v>
      </c>
    </row>
    <row r="194" spans="1:32" s="109" customFormat="1" x14ac:dyDescent="0.25">
      <c r="A194" s="96">
        <v>2</v>
      </c>
      <c r="B194" s="96">
        <v>27</v>
      </c>
      <c r="C194" s="96" t="s">
        <v>98</v>
      </c>
      <c r="D194" s="96" t="s">
        <v>263</v>
      </c>
      <c r="E194" s="97">
        <v>23</v>
      </c>
      <c r="F194" s="96">
        <v>2</v>
      </c>
      <c r="G194" s="98" t="s">
        <v>428</v>
      </c>
      <c r="H194" s="97" t="s">
        <v>429</v>
      </c>
      <c r="I194" s="97" t="s">
        <v>41</v>
      </c>
      <c r="J194" s="96" t="s">
        <v>271</v>
      </c>
      <c r="K194" s="96" t="s">
        <v>199</v>
      </c>
      <c r="L194" s="1" t="s">
        <v>200</v>
      </c>
      <c r="M194" s="96" t="s">
        <v>218</v>
      </c>
      <c r="N194" s="144">
        <v>8.59</v>
      </c>
      <c r="O194" s="96" t="s">
        <v>202</v>
      </c>
      <c r="P194" s="97" t="s">
        <v>408</v>
      </c>
      <c r="Q194" s="97" t="s">
        <v>41</v>
      </c>
      <c r="R194" s="99">
        <v>43260</v>
      </c>
      <c r="S194" s="100" t="s">
        <v>430</v>
      </c>
      <c r="T194" s="97" t="s">
        <v>207</v>
      </c>
      <c r="U194" s="110">
        <v>43322</v>
      </c>
      <c r="V194" s="97" t="s">
        <v>226</v>
      </c>
      <c r="W194" s="96" t="s">
        <v>210</v>
      </c>
      <c r="X194" s="96" t="s">
        <v>211</v>
      </c>
      <c r="Y194" s="127" t="s">
        <v>41</v>
      </c>
      <c r="Z194" s="127" t="s">
        <v>158</v>
      </c>
      <c r="AA194" s="133" t="s">
        <v>41</v>
      </c>
      <c r="AB194" s="96">
        <v>5</v>
      </c>
      <c r="AC194" s="102" t="s">
        <v>431</v>
      </c>
      <c r="AD194" s="102"/>
      <c r="AE194" s="138">
        <v>43674</v>
      </c>
      <c r="AF194" s="96" t="s">
        <v>212</v>
      </c>
    </row>
    <row r="195" spans="1:32" s="109" customFormat="1" x14ac:dyDescent="0.25">
      <c r="A195" s="96">
        <v>2</v>
      </c>
      <c r="B195" s="96">
        <v>27</v>
      </c>
      <c r="C195" s="96" t="s">
        <v>98</v>
      </c>
      <c r="D195" s="96" t="s">
        <v>263</v>
      </c>
      <c r="E195" s="97">
        <v>23</v>
      </c>
      <c r="F195" s="96">
        <v>2</v>
      </c>
      <c r="G195" s="98" t="s">
        <v>428</v>
      </c>
      <c r="H195" s="97" t="s">
        <v>429</v>
      </c>
      <c r="I195" s="97" t="s">
        <v>41</v>
      </c>
      <c r="J195" s="96" t="s">
        <v>271</v>
      </c>
      <c r="K195" s="96" t="s">
        <v>199</v>
      </c>
      <c r="L195" s="1" t="s">
        <v>200</v>
      </c>
      <c r="M195" s="96" t="s">
        <v>218</v>
      </c>
      <c r="N195" s="144">
        <v>8.59</v>
      </c>
      <c r="O195" s="96" t="s">
        <v>202</v>
      </c>
      <c r="P195" s="97" t="s">
        <v>408</v>
      </c>
      <c r="Q195" s="97" t="s">
        <v>41</v>
      </c>
      <c r="R195" s="99">
        <v>43260</v>
      </c>
      <c r="S195" s="100" t="s">
        <v>430</v>
      </c>
      <c r="T195" s="97" t="s">
        <v>207</v>
      </c>
      <c r="U195" s="110">
        <v>43322</v>
      </c>
      <c r="V195" s="97" t="s">
        <v>226</v>
      </c>
      <c r="W195" s="96" t="s">
        <v>210</v>
      </c>
      <c r="X195" s="96" t="s">
        <v>211</v>
      </c>
      <c r="Y195" s="127" t="s">
        <v>33</v>
      </c>
      <c r="Z195" s="127" t="s">
        <v>34</v>
      </c>
      <c r="AA195" s="133" t="s">
        <v>41</v>
      </c>
      <c r="AB195" s="96">
        <v>5</v>
      </c>
      <c r="AC195" s="102" t="s">
        <v>431</v>
      </c>
      <c r="AD195" s="102"/>
      <c r="AE195" s="138">
        <v>43674</v>
      </c>
      <c r="AF195" s="96" t="s">
        <v>212</v>
      </c>
    </row>
    <row r="196" spans="1:32" s="109" customFormat="1" x14ac:dyDescent="0.25">
      <c r="A196" s="96">
        <v>2</v>
      </c>
      <c r="B196" s="96">
        <v>27</v>
      </c>
      <c r="C196" s="96" t="s">
        <v>98</v>
      </c>
      <c r="D196" s="96" t="s">
        <v>263</v>
      </c>
      <c r="E196" s="97">
        <v>23</v>
      </c>
      <c r="F196" s="96">
        <v>2</v>
      </c>
      <c r="G196" s="98" t="s">
        <v>428</v>
      </c>
      <c r="H196" s="97" t="s">
        <v>429</v>
      </c>
      <c r="I196" s="97" t="s">
        <v>41</v>
      </c>
      <c r="J196" s="96" t="s">
        <v>271</v>
      </c>
      <c r="K196" s="96" t="s">
        <v>199</v>
      </c>
      <c r="L196" s="1" t="s">
        <v>200</v>
      </c>
      <c r="M196" s="96" t="s">
        <v>218</v>
      </c>
      <c r="N196" s="144">
        <v>8.59</v>
      </c>
      <c r="O196" s="96" t="s">
        <v>202</v>
      </c>
      <c r="P196" s="97" t="s">
        <v>408</v>
      </c>
      <c r="Q196" s="97" t="s">
        <v>41</v>
      </c>
      <c r="R196" s="99">
        <v>43260</v>
      </c>
      <c r="S196" s="100" t="s">
        <v>430</v>
      </c>
      <c r="T196" s="97" t="s">
        <v>207</v>
      </c>
      <c r="U196" s="110">
        <v>43322</v>
      </c>
      <c r="V196" s="97" t="s">
        <v>226</v>
      </c>
      <c r="W196" s="96" t="s">
        <v>210</v>
      </c>
      <c r="X196" s="96" t="s">
        <v>211</v>
      </c>
      <c r="Y196" s="127" t="s">
        <v>50</v>
      </c>
      <c r="Z196" s="127" t="s">
        <v>51</v>
      </c>
      <c r="AA196" s="133" t="s">
        <v>41</v>
      </c>
      <c r="AB196" s="96">
        <v>1</v>
      </c>
      <c r="AC196" s="102" t="s">
        <v>431</v>
      </c>
      <c r="AD196" s="102"/>
      <c r="AE196" s="138">
        <v>43674</v>
      </c>
      <c r="AF196" s="96" t="s">
        <v>212</v>
      </c>
    </row>
    <row r="197" spans="1:32" s="109" customFormat="1" x14ac:dyDescent="0.25">
      <c r="A197" s="96">
        <v>2</v>
      </c>
      <c r="B197" s="96">
        <v>27</v>
      </c>
      <c r="C197" s="96" t="s">
        <v>98</v>
      </c>
      <c r="D197" s="96" t="s">
        <v>263</v>
      </c>
      <c r="E197" s="97">
        <v>23</v>
      </c>
      <c r="F197" s="96">
        <v>2</v>
      </c>
      <c r="G197" s="98" t="s">
        <v>428</v>
      </c>
      <c r="H197" s="97" t="s">
        <v>429</v>
      </c>
      <c r="I197" s="97" t="s">
        <v>41</v>
      </c>
      <c r="J197" s="96" t="s">
        <v>271</v>
      </c>
      <c r="K197" s="96" t="s">
        <v>199</v>
      </c>
      <c r="L197" s="1" t="s">
        <v>200</v>
      </c>
      <c r="M197" s="96" t="s">
        <v>218</v>
      </c>
      <c r="N197" s="144">
        <v>8.59</v>
      </c>
      <c r="O197" s="96" t="s">
        <v>202</v>
      </c>
      <c r="P197" s="97" t="s">
        <v>408</v>
      </c>
      <c r="Q197" s="97" t="s">
        <v>41</v>
      </c>
      <c r="R197" s="99">
        <v>43260</v>
      </c>
      <c r="S197" s="100" t="s">
        <v>430</v>
      </c>
      <c r="T197" s="97" t="s">
        <v>207</v>
      </c>
      <c r="U197" s="110">
        <v>43322</v>
      </c>
      <c r="V197" s="97" t="s">
        <v>226</v>
      </c>
      <c r="W197" s="96" t="s">
        <v>210</v>
      </c>
      <c r="X197" s="96" t="s">
        <v>211</v>
      </c>
      <c r="Y197" s="127" t="s">
        <v>41</v>
      </c>
      <c r="Z197" s="127" t="s">
        <v>161</v>
      </c>
      <c r="AA197" s="133" t="s">
        <v>41</v>
      </c>
      <c r="AB197" s="96">
        <v>1</v>
      </c>
      <c r="AC197" s="102" t="s">
        <v>431</v>
      </c>
      <c r="AD197" s="102"/>
      <c r="AE197" s="138">
        <v>43674</v>
      </c>
      <c r="AF197" s="96" t="s">
        <v>212</v>
      </c>
    </row>
    <row r="198" spans="1:32" x14ac:dyDescent="0.25">
      <c r="A198" s="96">
        <v>2</v>
      </c>
      <c r="B198" s="96">
        <v>27</v>
      </c>
      <c r="C198" s="96" t="s">
        <v>98</v>
      </c>
      <c r="D198" s="96" t="s">
        <v>263</v>
      </c>
      <c r="E198" s="97">
        <v>23</v>
      </c>
      <c r="F198" s="96">
        <v>2</v>
      </c>
      <c r="G198" s="98" t="s">
        <v>428</v>
      </c>
      <c r="H198" s="97" t="s">
        <v>429</v>
      </c>
      <c r="I198" s="97" t="s">
        <v>41</v>
      </c>
      <c r="J198" s="96" t="s">
        <v>271</v>
      </c>
      <c r="K198" s="96" t="s">
        <v>199</v>
      </c>
      <c r="L198" s="1" t="s">
        <v>200</v>
      </c>
      <c r="M198" s="96" t="s">
        <v>218</v>
      </c>
      <c r="N198" s="144">
        <v>8.59</v>
      </c>
      <c r="O198" s="96" t="s">
        <v>202</v>
      </c>
      <c r="P198" s="97" t="s">
        <v>408</v>
      </c>
      <c r="Q198" s="97" t="s">
        <v>41</v>
      </c>
      <c r="R198" s="99">
        <v>43260</v>
      </c>
      <c r="S198" s="100" t="s">
        <v>430</v>
      </c>
      <c r="T198" s="97" t="s">
        <v>207</v>
      </c>
      <c r="U198" s="110">
        <v>43322</v>
      </c>
      <c r="V198" s="97" t="s">
        <v>226</v>
      </c>
      <c r="W198" s="96" t="s">
        <v>210</v>
      </c>
      <c r="X198" s="96" t="s">
        <v>211</v>
      </c>
      <c r="Y198" s="127" t="s">
        <v>10</v>
      </c>
      <c r="Z198" s="127" t="s">
        <v>11</v>
      </c>
      <c r="AA198" s="133" t="s">
        <v>41</v>
      </c>
      <c r="AB198" s="96">
        <v>1</v>
      </c>
      <c r="AC198" s="102" t="s">
        <v>431</v>
      </c>
      <c r="AD198" s="102"/>
      <c r="AE198" s="138">
        <v>43674</v>
      </c>
      <c r="AF198" s="96" t="s">
        <v>212</v>
      </c>
    </row>
    <row r="199" spans="1:32" x14ac:dyDescent="0.25">
      <c r="A199" s="96">
        <v>2</v>
      </c>
      <c r="B199" s="96">
        <v>27</v>
      </c>
      <c r="C199" s="96" t="s">
        <v>98</v>
      </c>
      <c r="D199" s="96" t="s">
        <v>263</v>
      </c>
      <c r="E199" s="97">
        <v>23</v>
      </c>
      <c r="F199" s="96">
        <v>2</v>
      </c>
      <c r="G199" s="98" t="s">
        <v>428</v>
      </c>
      <c r="H199" s="97" t="s">
        <v>429</v>
      </c>
      <c r="I199" s="97" t="s">
        <v>41</v>
      </c>
      <c r="J199" s="96" t="s">
        <v>271</v>
      </c>
      <c r="K199" s="96" t="s">
        <v>199</v>
      </c>
      <c r="L199" s="1" t="s">
        <v>200</v>
      </c>
      <c r="M199" s="96" t="s">
        <v>218</v>
      </c>
      <c r="N199" s="144">
        <v>8.59</v>
      </c>
      <c r="O199" s="96" t="s">
        <v>202</v>
      </c>
      <c r="P199" s="97" t="s">
        <v>408</v>
      </c>
      <c r="Q199" s="97" t="s">
        <v>41</v>
      </c>
      <c r="R199" s="99">
        <v>43260</v>
      </c>
      <c r="S199" s="100" t="s">
        <v>430</v>
      </c>
      <c r="T199" s="97" t="s">
        <v>207</v>
      </c>
      <c r="U199" s="110">
        <v>43322</v>
      </c>
      <c r="V199" s="97" t="s">
        <v>223</v>
      </c>
      <c r="W199" s="96" t="s">
        <v>214</v>
      </c>
      <c r="X199" s="96" t="s">
        <v>231</v>
      </c>
      <c r="Y199" s="127" t="s">
        <v>232</v>
      </c>
      <c r="Z199" s="127" t="s">
        <v>156</v>
      </c>
      <c r="AA199" s="133">
        <v>6.6000000000000003E-2</v>
      </c>
      <c r="AB199" s="96">
        <v>6</v>
      </c>
      <c r="AC199" s="102" t="s">
        <v>230</v>
      </c>
      <c r="AD199" s="102"/>
      <c r="AE199" s="138">
        <v>43674</v>
      </c>
      <c r="AF199" s="96" t="s">
        <v>212</v>
      </c>
    </row>
    <row r="200" spans="1:32" x14ac:dyDescent="0.25">
      <c r="A200" s="96">
        <v>2</v>
      </c>
      <c r="B200" s="96">
        <v>27</v>
      </c>
      <c r="C200" s="96" t="s">
        <v>98</v>
      </c>
      <c r="D200" s="96" t="s">
        <v>263</v>
      </c>
      <c r="E200" s="97">
        <v>23</v>
      </c>
      <c r="F200" s="96">
        <v>2</v>
      </c>
      <c r="G200" s="98" t="s">
        <v>428</v>
      </c>
      <c r="H200" s="97" t="s">
        <v>429</v>
      </c>
      <c r="I200" s="97" t="s">
        <v>41</v>
      </c>
      <c r="J200" s="96" t="s">
        <v>271</v>
      </c>
      <c r="K200" s="96" t="s">
        <v>199</v>
      </c>
      <c r="L200" s="1" t="s">
        <v>200</v>
      </c>
      <c r="M200" s="96" t="s">
        <v>218</v>
      </c>
      <c r="N200" s="144">
        <v>8.59</v>
      </c>
      <c r="O200" s="96" t="s">
        <v>202</v>
      </c>
      <c r="P200" s="97" t="s">
        <v>408</v>
      </c>
      <c r="Q200" s="97" t="s">
        <v>41</v>
      </c>
      <c r="R200" s="99">
        <v>43260</v>
      </c>
      <c r="S200" s="100" t="s">
        <v>430</v>
      </c>
      <c r="T200" s="97" t="s">
        <v>207</v>
      </c>
      <c r="U200" s="110">
        <v>43322</v>
      </c>
      <c r="V200" s="97" t="s">
        <v>213</v>
      </c>
      <c r="W200" s="96" t="s">
        <v>214</v>
      </c>
      <c r="X200" s="96" t="s">
        <v>231</v>
      </c>
      <c r="Y200" s="127" t="s">
        <v>232</v>
      </c>
      <c r="Z200" s="127" t="s">
        <v>156</v>
      </c>
      <c r="AA200" s="133" t="s">
        <v>41</v>
      </c>
      <c r="AB200" s="96">
        <v>2</v>
      </c>
      <c r="AC200" s="102" t="s">
        <v>216</v>
      </c>
      <c r="AD200" s="102"/>
      <c r="AE200" s="138">
        <v>43674</v>
      </c>
      <c r="AF200" s="96" t="s">
        <v>212</v>
      </c>
    </row>
    <row r="201" spans="1:32" x14ac:dyDescent="0.25">
      <c r="A201" s="96">
        <v>4</v>
      </c>
      <c r="B201" s="96">
        <v>41</v>
      </c>
      <c r="C201" s="96" t="s">
        <v>98</v>
      </c>
      <c r="D201" s="96" t="s">
        <v>263</v>
      </c>
      <c r="E201" s="96">
        <v>23</v>
      </c>
      <c r="F201" s="96">
        <v>2</v>
      </c>
      <c r="G201" s="98" t="s">
        <v>428</v>
      </c>
      <c r="H201" s="96" t="s">
        <v>429</v>
      </c>
      <c r="I201" s="97" t="s">
        <v>41</v>
      </c>
      <c r="J201" s="96" t="s">
        <v>281</v>
      </c>
      <c r="K201" s="96" t="s">
        <v>199</v>
      </c>
      <c r="L201" s="1" t="s">
        <v>200</v>
      </c>
      <c r="M201" s="96" t="s">
        <v>218</v>
      </c>
      <c r="N201" s="144">
        <v>11.39</v>
      </c>
      <c r="O201" s="96" t="s">
        <v>202</v>
      </c>
      <c r="P201" s="97" t="s">
        <v>408</v>
      </c>
      <c r="Q201" s="97" t="s">
        <v>41</v>
      </c>
      <c r="R201" s="99">
        <v>43260</v>
      </c>
      <c r="S201" s="100" t="s">
        <v>430</v>
      </c>
      <c r="T201" s="97" t="s">
        <v>207</v>
      </c>
      <c r="U201" s="110">
        <v>43383</v>
      </c>
      <c r="V201" s="97" t="s">
        <v>213</v>
      </c>
      <c r="W201" s="96" t="s">
        <v>210</v>
      </c>
      <c r="X201" s="96" t="s">
        <v>224</v>
      </c>
      <c r="Y201" s="127" t="s">
        <v>41</v>
      </c>
      <c r="Z201" s="127" t="s">
        <v>150</v>
      </c>
      <c r="AA201" s="133">
        <v>1.2999999999999999E-2</v>
      </c>
      <c r="AB201" s="96">
        <v>39</v>
      </c>
      <c r="AC201" s="102"/>
      <c r="AD201" s="102"/>
      <c r="AE201" s="138">
        <v>43675</v>
      </c>
      <c r="AF201" s="96" t="s">
        <v>212</v>
      </c>
    </row>
    <row r="202" spans="1:32" x14ac:dyDescent="0.25">
      <c r="A202" s="96">
        <v>4</v>
      </c>
      <c r="B202" s="96">
        <v>41</v>
      </c>
      <c r="C202" s="96" t="s">
        <v>98</v>
      </c>
      <c r="D202" s="96" t="s">
        <v>263</v>
      </c>
      <c r="E202" s="96">
        <v>23</v>
      </c>
      <c r="F202" s="96">
        <v>2</v>
      </c>
      <c r="G202" s="98" t="s">
        <v>428</v>
      </c>
      <c r="H202" s="96" t="s">
        <v>429</v>
      </c>
      <c r="I202" s="97" t="s">
        <v>41</v>
      </c>
      <c r="J202" s="96" t="s">
        <v>281</v>
      </c>
      <c r="K202" s="96" t="s">
        <v>199</v>
      </c>
      <c r="L202" s="1" t="s">
        <v>200</v>
      </c>
      <c r="M202" s="96" t="s">
        <v>218</v>
      </c>
      <c r="N202" s="144">
        <v>11.39</v>
      </c>
      <c r="O202" s="96" t="s">
        <v>202</v>
      </c>
      <c r="P202" s="97" t="s">
        <v>408</v>
      </c>
      <c r="Q202" s="97" t="s">
        <v>41</v>
      </c>
      <c r="R202" s="99">
        <v>43260</v>
      </c>
      <c r="S202" s="100" t="s">
        <v>430</v>
      </c>
      <c r="T202" s="97" t="s">
        <v>207</v>
      </c>
      <c r="U202" s="110">
        <v>43383</v>
      </c>
      <c r="V202" s="97" t="s">
        <v>223</v>
      </c>
      <c r="W202" s="96" t="s">
        <v>214</v>
      </c>
      <c r="X202" s="96" t="s">
        <v>231</v>
      </c>
      <c r="Y202" s="127" t="s">
        <v>232</v>
      </c>
      <c r="Z202" s="127" t="s">
        <v>156</v>
      </c>
      <c r="AA202" s="133">
        <v>5.0000000000000001E-3</v>
      </c>
      <c r="AB202" s="96">
        <v>2</v>
      </c>
      <c r="AC202" s="102" t="s">
        <v>230</v>
      </c>
      <c r="AD202" s="102"/>
      <c r="AE202" s="138">
        <v>43675</v>
      </c>
      <c r="AF202" s="96" t="s">
        <v>212</v>
      </c>
    </row>
    <row r="203" spans="1:32" x14ac:dyDescent="0.25">
      <c r="A203" s="96">
        <v>4</v>
      </c>
      <c r="B203" s="96">
        <v>41</v>
      </c>
      <c r="C203" s="96" t="s">
        <v>98</v>
      </c>
      <c r="D203" s="96" t="s">
        <v>263</v>
      </c>
      <c r="E203" s="96">
        <v>23</v>
      </c>
      <c r="F203" s="96">
        <v>2</v>
      </c>
      <c r="G203" s="98" t="s">
        <v>428</v>
      </c>
      <c r="H203" s="96" t="s">
        <v>429</v>
      </c>
      <c r="I203" s="97" t="s">
        <v>41</v>
      </c>
      <c r="J203" s="96" t="s">
        <v>281</v>
      </c>
      <c r="K203" s="96" t="s">
        <v>199</v>
      </c>
      <c r="L203" s="1" t="s">
        <v>200</v>
      </c>
      <c r="M203" s="96" t="s">
        <v>218</v>
      </c>
      <c r="N203" s="144">
        <v>11.39</v>
      </c>
      <c r="O203" s="96" t="s">
        <v>202</v>
      </c>
      <c r="P203" s="97" t="s">
        <v>408</v>
      </c>
      <c r="Q203" s="97" t="s">
        <v>41</v>
      </c>
      <c r="R203" s="99">
        <v>43260</v>
      </c>
      <c r="S203" s="100" t="s">
        <v>430</v>
      </c>
      <c r="T203" s="97" t="s">
        <v>207</v>
      </c>
      <c r="U203" s="110">
        <v>43383</v>
      </c>
      <c r="V203" s="97" t="s">
        <v>223</v>
      </c>
      <c r="W203" s="96" t="s">
        <v>214</v>
      </c>
      <c r="X203" s="96" t="s">
        <v>215</v>
      </c>
      <c r="Y203" s="127" t="s">
        <v>41</v>
      </c>
      <c r="Z203" s="127" t="s">
        <v>152</v>
      </c>
      <c r="AA203" s="133">
        <v>2E-3</v>
      </c>
      <c r="AB203" s="96">
        <v>3</v>
      </c>
      <c r="AC203" s="102" t="s">
        <v>230</v>
      </c>
      <c r="AD203" s="102"/>
      <c r="AE203" s="138">
        <v>43675</v>
      </c>
      <c r="AF203" s="96" t="s">
        <v>212</v>
      </c>
    </row>
    <row r="204" spans="1:32" x14ac:dyDescent="0.25">
      <c r="A204" s="96">
        <v>4</v>
      </c>
      <c r="B204" s="96">
        <v>41</v>
      </c>
      <c r="C204" s="96" t="s">
        <v>98</v>
      </c>
      <c r="D204" s="96" t="s">
        <v>263</v>
      </c>
      <c r="E204" s="96">
        <v>23</v>
      </c>
      <c r="F204" s="96">
        <v>2</v>
      </c>
      <c r="G204" s="98" t="s">
        <v>428</v>
      </c>
      <c r="H204" s="96" t="s">
        <v>429</v>
      </c>
      <c r="I204" s="97" t="s">
        <v>41</v>
      </c>
      <c r="J204" s="96" t="s">
        <v>281</v>
      </c>
      <c r="K204" s="96" t="s">
        <v>199</v>
      </c>
      <c r="L204" s="1" t="s">
        <v>200</v>
      </c>
      <c r="M204" s="96" t="s">
        <v>218</v>
      </c>
      <c r="N204" s="144">
        <v>11.39</v>
      </c>
      <c r="O204" s="96" t="s">
        <v>202</v>
      </c>
      <c r="P204" s="97" t="s">
        <v>408</v>
      </c>
      <c r="Q204" s="97" t="s">
        <v>41</v>
      </c>
      <c r="R204" s="99">
        <v>43260</v>
      </c>
      <c r="S204" s="100" t="s">
        <v>430</v>
      </c>
      <c r="T204" s="97" t="s">
        <v>207</v>
      </c>
      <c r="U204" s="110">
        <v>43383</v>
      </c>
      <c r="V204" s="97" t="s">
        <v>213</v>
      </c>
      <c r="W204" s="96" t="s">
        <v>214</v>
      </c>
      <c r="X204" s="96" t="s">
        <v>215</v>
      </c>
      <c r="Y204" s="127" t="s">
        <v>41</v>
      </c>
      <c r="Z204" s="127" t="s">
        <v>152</v>
      </c>
      <c r="AA204" s="133">
        <v>1E-3</v>
      </c>
      <c r="AB204" s="96">
        <v>5</v>
      </c>
      <c r="AC204" s="102" t="s">
        <v>230</v>
      </c>
      <c r="AD204" s="102"/>
      <c r="AE204" s="138">
        <v>43675</v>
      </c>
      <c r="AF204" s="96" t="s">
        <v>212</v>
      </c>
    </row>
    <row r="205" spans="1:32" x14ac:dyDescent="0.25">
      <c r="A205" s="96">
        <v>4</v>
      </c>
      <c r="B205" s="96">
        <v>41</v>
      </c>
      <c r="C205" s="96" t="s">
        <v>98</v>
      </c>
      <c r="D205" s="96" t="s">
        <v>263</v>
      </c>
      <c r="E205" s="96">
        <v>23</v>
      </c>
      <c r="F205" s="96">
        <v>2</v>
      </c>
      <c r="G205" s="98" t="s">
        <v>428</v>
      </c>
      <c r="H205" s="96" t="s">
        <v>429</v>
      </c>
      <c r="I205" s="97" t="s">
        <v>41</v>
      </c>
      <c r="J205" s="96" t="s">
        <v>281</v>
      </c>
      <c r="K205" s="96" t="s">
        <v>199</v>
      </c>
      <c r="L205" s="1" t="s">
        <v>200</v>
      </c>
      <c r="M205" s="96" t="s">
        <v>218</v>
      </c>
      <c r="N205" s="144">
        <v>11.39</v>
      </c>
      <c r="O205" s="96" t="s">
        <v>202</v>
      </c>
      <c r="P205" s="97" t="s">
        <v>408</v>
      </c>
      <c r="Q205" s="97" t="s">
        <v>41</v>
      </c>
      <c r="R205" s="99">
        <v>43260</v>
      </c>
      <c r="S205" s="100" t="s">
        <v>430</v>
      </c>
      <c r="T205" s="97" t="s">
        <v>207</v>
      </c>
      <c r="U205" s="110">
        <v>43383</v>
      </c>
      <c r="V205" s="97" t="s">
        <v>213</v>
      </c>
      <c r="W205" s="96" t="s">
        <v>214</v>
      </c>
      <c r="X205" s="96" t="s">
        <v>231</v>
      </c>
      <c r="Y205" s="127" t="s">
        <v>232</v>
      </c>
      <c r="Z205" s="127" t="s">
        <v>156</v>
      </c>
      <c r="AA205" s="133">
        <v>3.0000000000000001E-3</v>
      </c>
      <c r="AB205" s="96">
        <v>6</v>
      </c>
      <c r="AC205" s="102" t="s">
        <v>434</v>
      </c>
      <c r="AD205" s="102"/>
      <c r="AE205" s="138">
        <v>43675</v>
      </c>
      <c r="AF205" s="96" t="s">
        <v>212</v>
      </c>
    </row>
    <row r="206" spans="1:32" x14ac:dyDescent="0.25">
      <c r="A206" s="96">
        <v>19</v>
      </c>
      <c r="B206" s="96">
        <v>112</v>
      </c>
      <c r="C206" s="96" t="s">
        <v>98</v>
      </c>
      <c r="D206" s="96" t="s">
        <v>263</v>
      </c>
      <c r="E206" s="96">
        <v>23</v>
      </c>
      <c r="F206" s="115">
        <v>2</v>
      </c>
      <c r="G206" s="121" t="s">
        <v>428</v>
      </c>
      <c r="H206" s="121" t="s">
        <v>435</v>
      </c>
      <c r="I206" s="96" t="s">
        <v>436</v>
      </c>
      <c r="J206" s="97" t="s">
        <v>198</v>
      </c>
      <c r="K206" s="97" t="s">
        <v>236</v>
      </c>
      <c r="L206" s="97" t="s">
        <v>237</v>
      </c>
      <c r="M206" s="96" t="s">
        <v>41</v>
      </c>
      <c r="N206" s="144">
        <v>0.1</v>
      </c>
      <c r="O206" s="115" t="s">
        <v>202</v>
      </c>
      <c r="P206" s="115" t="s">
        <v>416</v>
      </c>
      <c r="Q206" s="96" t="s">
        <v>207</v>
      </c>
      <c r="R206" s="110">
        <v>43260</v>
      </c>
      <c r="S206" s="127" t="s">
        <v>437</v>
      </c>
      <c r="T206" s="96" t="s">
        <v>207</v>
      </c>
      <c r="U206" s="116" t="s">
        <v>241</v>
      </c>
      <c r="V206" s="104" t="s">
        <v>223</v>
      </c>
      <c r="W206" s="103" t="s">
        <v>214</v>
      </c>
      <c r="X206" s="103" t="s">
        <v>215</v>
      </c>
      <c r="Y206" s="127" t="s">
        <v>41</v>
      </c>
      <c r="Z206" s="120" t="s">
        <v>152</v>
      </c>
      <c r="AA206" s="133">
        <v>3.0000000000000001E-3</v>
      </c>
      <c r="AB206" s="96">
        <v>1</v>
      </c>
      <c r="AC206" s="102" t="s">
        <v>230</v>
      </c>
      <c r="AD206" s="102"/>
      <c r="AE206" s="138">
        <v>43675</v>
      </c>
      <c r="AF206" s="96" t="s">
        <v>212</v>
      </c>
    </row>
    <row r="207" spans="1:32" x14ac:dyDescent="0.25">
      <c r="A207" s="103">
        <v>27</v>
      </c>
      <c r="B207" s="103">
        <v>113</v>
      </c>
      <c r="C207" s="103" t="s">
        <v>90</v>
      </c>
      <c r="D207" s="103" t="s">
        <v>418</v>
      </c>
      <c r="E207" s="103">
        <v>14</v>
      </c>
      <c r="F207" s="118" t="s">
        <v>41</v>
      </c>
      <c r="G207" s="123" t="s">
        <v>438</v>
      </c>
      <c r="H207" s="123" t="s">
        <v>439</v>
      </c>
      <c r="I207" s="103" t="s">
        <v>440</v>
      </c>
      <c r="J207" s="104" t="s">
        <v>198</v>
      </c>
      <c r="K207" s="104" t="s">
        <v>236</v>
      </c>
      <c r="L207" s="104" t="s">
        <v>237</v>
      </c>
      <c r="M207" s="103" t="s">
        <v>41</v>
      </c>
      <c r="N207" s="145">
        <v>1.03</v>
      </c>
      <c r="O207" s="118" t="s">
        <v>250</v>
      </c>
      <c r="P207" s="118" t="s">
        <v>421</v>
      </c>
      <c r="Q207" s="103" t="s">
        <v>307</v>
      </c>
      <c r="R207" s="108">
        <v>43260</v>
      </c>
      <c r="S207" s="120" t="s">
        <v>417</v>
      </c>
      <c r="T207" s="103" t="s">
        <v>207</v>
      </c>
      <c r="U207" s="119" t="s">
        <v>241</v>
      </c>
      <c r="V207" s="104" t="s">
        <v>223</v>
      </c>
      <c r="W207" s="103" t="s">
        <v>214</v>
      </c>
      <c r="X207" s="103" t="s">
        <v>215</v>
      </c>
      <c r="Y207" s="127" t="s">
        <v>41</v>
      </c>
      <c r="Z207" s="120" t="s">
        <v>157</v>
      </c>
      <c r="AA207" s="134">
        <v>8.0000000000000002E-3</v>
      </c>
      <c r="AB207" s="103">
        <v>7</v>
      </c>
      <c r="AC207" s="25" t="s">
        <v>230</v>
      </c>
      <c r="AD207" s="25"/>
      <c r="AE207" s="139">
        <v>43677</v>
      </c>
      <c r="AF207" s="96" t="s">
        <v>212</v>
      </c>
    </row>
    <row r="208" spans="1:32" x14ac:dyDescent="0.25">
      <c r="A208" s="103">
        <v>27</v>
      </c>
      <c r="B208" s="103">
        <v>113</v>
      </c>
      <c r="C208" s="103" t="s">
        <v>90</v>
      </c>
      <c r="D208" s="103" t="s">
        <v>418</v>
      </c>
      <c r="E208" s="103">
        <v>14</v>
      </c>
      <c r="F208" s="118" t="s">
        <v>41</v>
      </c>
      <c r="G208" s="123" t="s">
        <v>438</v>
      </c>
      <c r="H208" s="123" t="s">
        <v>439</v>
      </c>
      <c r="I208" s="103" t="s">
        <v>440</v>
      </c>
      <c r="J208" s="104" t="s">
        <v>198</v>
      </c>
      <c r="K208" s="104" t="s">
        <v>236</v>
      </c>
      <c r="L208" s="104" t="s">
        <v>237</v>
      </c>
      <c r="M208" s="103" t="s">
        <v>41</v>
      </c>
      <c r="N208" s="145">
        <v>1.03</v>
      </c>
      <c r="O208" s="118" t="s">
        <v>250</v>
      </c>
      <c r="P208" s="118" t="s">
        <v>421</v>
      </c>
      <c r="Q208" s="103" t="s">
        <v>307</v>
      </c>
      <c r="R208" s="108">
        <v>43260</v>
      </c>
      <c r="S208" s="120" t="s">
        <v>417</v>
      </c>
      <c r="T208" s="103" t="s">
        <v>207</v>
      </c>
      <c r="U208" s="119" t="s">
        <v>241</v>
      </c>
      <c r="V208" s="104" t="s">
        <v>223</v>
      </c>
      <c r="W208" s="103" t="s">
        <v>214</v>
      </c>
      <c r="X208" s="103" t="s">
        <v>215</v>
      </c>
      <c r="Y208" s="127" t="s">
        <v>41</v>
      </c>
      <c r="Z208" s="120" t="s">
        <v>157</v>
      </c>
      <c r="AA208" s="134">
        <v>0.03</v>
      </c>
      <c r="AB208" s="103">
        <v>24</v>
      </c>
      <c r="AC208" s="25" t="s">
        <v>230</v>
      </c>
      <c r="AD208" s="25"/>
      <c r="AE208" s="139">
        <v>43677</v>
      </c>
      <c r="AF208" s="96" t="s">
        <v>212</v>
      </c>
    </row>
    <row r="209" spans="1:32" x14ac:dyDescent="0.25">
      <c r="A209" s="96">
        <v>28</v>
      </c>
      <c r="B209" s="96">
        <v>114</v>
      </c>
      <c r="C209" s="96" t="s">
        <v>98</v>
      </c>
      <c r="D209" s="96" t="s">
        <v>441</v>
      </c>
      <c r="E209" s="96">
        <v>21</v>
      </c>
      <c r="F209" s="115" t="s">
        <v>41</v>
      </c>
      <c r="G209" s="114" t="s">
        <v>442</v>
      </c>
      <c r="H209" s="114" t="s">
        <v>443</v>
      </c>
      <c r="I209" s="96" t="s">
        <v>444</v>
      </c>
      <c r="J209" s="97" t="s">
        <v>198</v>
      </c>
      <c r="K209" s="97" t="s">
        <v>236</v>
      </c>
      <c r="L209" s="97" t="s">
        <v>237</v>
      </c>
      <c r="M209" s="96" t="s">
        <v>41</v>
      </c>
      <c r="N209" s="144">
        <v>8.0299999999999994</v>
      </c>
      <c r="O209" s="115" t="s">
        <v>445</v>
      </c>
      <c r="P209" s="115" t="s">
        <v>446</v>
      </c>
      <c r="Q209" s="96" t="s">
        <v>447</v>
      </c>
      <c r="R209" s="110">
        <v>43260</v>
      </c>
      <c r="S209" s="127" t="s">
        <v>448</v>
      </c>
      <c r="T209" s="96" t="s">
        <v>207</v>
      </c>
      <c r="U209" s="116" t="s">
        <v>241</v>
      </c>
      <c r="V209" s="104" t="s">
        <v>223</v>
      </c>
      <c r="W209" s="96" t="s">
        <v>210</v>
      </c>
      <c r="X209" s="96" t="s">
        <v>224</v>
      </c>
      <c r="Y209" s="127" t="s">
        <v>41</v>
      </c>
      <c r="Z209" s="127" t="s">
        <v>150</v>
      </c>
      <c r="AA209" s="133">
        <v>0.02</v>
      </c>
      <c r="AB209" s="96">
        <v>1</v>
      </c>
      <c r="AC209" s="102" t="s">
        <v>216</v>
      </c>
      <c r="AD209" s="102"/>
      <c r="AE209" s="138">
        <v>43675</v>
      </c>
      <c r="AF209" s="96" t="s">
        <v>212</v>
      </c>
    </row>
    <row r="210" spans="1:32" x14ac:dyDescent="0.25">
      <c r="A210" s="96">
        <v>28</v>
      </c>
      <c r="B210" s="96">
        <v>114</v>
      </c>
      <c r="C210" s="96" t="s">
        <v>98</v>
      </c>
      <c r="D210" s="96" t="s">
        <v>441</v>
      </c>
      <c r="E210" s="96">
        <v>21</v>
      </c>
      <c r="F210" s="115" t="s">
        <v>41</v>
      </c>
      <c r="G210" s="114" t="s">
        <v>442</v>
      </c>
      <c r="H210" s="114" t="s">
        <v>443</v>
      </c>
      <c r="I210" s="96" t="s">
        <v>444</v>
      </c>
      <c r="J210" s="97" t="s">
        <v>198</v>
      </c>
      <c r="K210" s="97" t="s">
        <v>236</v>
      </c>
      <c r="L210" s="97" t="s">
        <v>237</v>
      </c>
      <c r="M210" s="96" t="s">
        <v>41</v>
      </c>
      <c r="N210" s="144">
        <v>8.0299999999999994</v>
      </c>
      <c r="O210" s="115" t="s">
        <v>445</v>
      </c>
      <c r="P210" s="115" t="s">
        <v>446</v>
      </c>
      <c r="Q210" s="96" t="s">
        <v>447</v>
      </c>
      <c r="R210" s="110">
        <v>43260</v>
      </c>
      <c r="S210" s="127" t="s">
        <v>448</v>
      </c>
      <c r="T210" s="96" t="s">
        <v>207</v>
      </c>
      <c r="U210" s="116" t="s">
        <v>241</v>
      </c>
      <c r="V210" s="104" t="s">
        <v>223</v>
      </c>
      <c r="W210" s="96" t="s">
        <v>210</v>
      </c>
      <c r="X210" s="96" t="s">
        <v>254</v>
      </c>
      <c r="Y210" s="127" t="s">
        <v>50</v>
      </c>
      <c r="Z210" s="127" t="s">
        <v>51</v>
      </c>
      <c r="AA210" s="133">
        <v>2.3E-2</v>
      </c>
      <c r="AB210" s="96">
        <v>2</v>
      </c>
      <c r="AC210" s="102" t="s">
        <v>449</v>
      </c>
      <c r="AD210" s="102"/>
      <c r="AE210" s="138">
        <v>43675</v>
      </c>
      <c r="AF210" s="96" t="s">
        <v>212</v>
      </c>
    </row>
    <row r="211" spans="1:32" x14ac:dyDescent="0.25">
      <c r="A211" s="96">
        <v>29</v>
      </c>
      <c r="B211" s="96">
        <v>115</v>
      </c>
      <c r="C211" s="96" t="s">
        <v>98</v>
      </c>
      <c r="D211" s="96" t="s">
        <v>286</v>
      </c>
      <c r="E211" s="96">
        <v>24</v>
      </c>
      <c r="F211" s="115">
        <v>1</v>
      </c>
      <c r="G211" s="121" t="s">
        <v>450</v>
      </c>
      <c r="H211" s="121" t="s">
        <v>451</v>
      </c>
      <c r="I211" s="96" t="s">
        <v>452</v>
      </c>
      <c r="J211" s="97" t="s">
        <v>198</v>
      </c>
      <c r="K211" s="97" t="s">
        <v>236</v>
      </c>
      <c r="L211" s="97" t="s">
        <v>237</v>
      </c>
      <c r="M211" s="96" t="s">
        <v>41</v>
      </c>
      <c r="N211" s="144">
        <v>0.15</v>
      </c>
      <c r="O211" s="115" t="s">
        <v>250</v>
      </c>
      <c r="P211" s="115" t="s">
        <v>453</v>
      </c>
      <c r="Q211" s="96" t="s">
        <v>307</v>
      </c>
      <c r="R211" s="110">
        <v>43290</v>
      </c>
      <c r="S211" s="127" t="s">
        <v>454</v>
      </c>
      <c r="T211" s="96" t="s">
        <v>207</v>
      </c>
      <c r="U211" s="116" t="s">
        <v>241</v>
      </c>
      <c r="V211" s="104" t="s">
        <v>223</v>
      </c>
      <c r="W211" s="103" t="s">
        <v>214</v>
      </c>
      <c r="X211" s="103" t="s">
        <v>215</v>
      </c>
      <c r="Y211" s="120" t="s">
        <v>244</v>
      </c>
      <c r="Z211" s="120" t="s">
        <v>153</v>
      </c>
      <c r="AA211" s="134">
        <v>7.0000000000000001E-3</v>
      </c>
      <c r="AB211" s="103">
        <v>1</v>
      </c>
      <c r="AC211" s="128" t="s">
        <v>431</v>
      </c>
      <c r="AD211" s="102"/>
      <c r="AE211" s="138">
        <v>43675</v>
      </c>
      <c r="AF211" s="96" t="s">
        <v>212</v>
      </c>
    </row>
    <row r="212" spans="1:32" x14ac:dyDescent="0.25">
      <c r="A212" s="96">
        <v>30</v>
      </c>
      <c r="B212" s="96">
        <v>116</v>
      </c>
      <c r="C212" s="96" t="s">
        <v>98</v>
      </c>
      <c r="D212" s="96" t="s">
        <v>286</v>
      </c>
      <c r="E212" s="96">
        <v>24</v>
      </c>
      <c r="F212" s="115">
        <v>2</v>
      </c>
      <c r="G212" s="121" t="s">
        <v>455</v>
      </c>
      <c r="H212" s="121" t="s">
        <v>456</v>
      </c>
      <c r="I212" s="96" t="s">
        <v>457</v>
      </c>
      <c r="J212" s="97" t="s">
        <v>198</v>
      </c>
      <c r="K212" s="97" t="s">
        <v>236</v>
      </c>
      <c r="L212" s="97" t="s">
        <v>237</v>
      </c>
      <c r="M212" s="96" t="s">
        <v>41</v>
      </c>
      <c r="N212" s="144">
        <v>0.22</v>
      </c>
      <c r="O212" s="115" t="s">
        <v>250</v>
      </c>
      <c r="P212" s="115" t="s">
        <v>416</v>
      </c>
      <c r="Q212" s="96" t="s">
        <v>307</v>
      </c>
      <c r="R212" s="110">
        <v>43413</v>
      </c>
      <c r="S212" s="127" t="s">
        <v>454</v>
      </c>
      <c r="T212" s="96" t="s">
        <v>207</v>
      </c>
      <c r="U212" s="116" t="s">
        <v>241</v>
      </c>
      <c r="V212" s="97" t="s">
        <v>223</v>
      </c>
      <c r="W212" s="96" t="s">
        <v>214</v>
      </c>
      <c r="X212" s="96" t="s">
        <v>215</v>
      </c>
      <c r="Y212" s="127" t="s">
        <v>244</v>
      </c>
      <c r="Z212" s="127" t="s">
        <v>293</v>
      </c>
      <c r="AA212" s="133">
        <v>7.0000000000000001E-3</v>
      </c>
      <c r="AB212" s="96">
        <v>2</v>
      </c>
      <c r="AC212" s="102" t="s">
        <v>431</v>
      </c>
      <c r="AD212" s="102"/>
      <c r="AE212" s="138">
        <v>43675</v>
      </c>
      <c r="AF212" s="96" t="s">
        <v>212</v>
      </c>
    </row>
    <row r="213" spans="1:32" x14ac:dyDescent="0.25">
      <c r="A213" s="96">
        <v>31</v>
      </c>
      <c r="B213" s="96">
        <v>117</v>
      </c>
      <c r="C213" s="96" t="s">
        <v>98</v>
      </c>
      <c r="D213" s="96" t="s">
        <v>286</v>
      </c>
      <c r="E213" s="96">
        <v>24</v>
      </c>
      <c r="F213" s="115">
        <v>2</v>
      </c>
      <c r="G213" s="114" t="s">
        <v>458</v>
      </c>
      <c r="H213" s="114" t="s">
        <v>459</v>
      </c>
      <c r="I213" s="96" t="s">
        <v>460</v>
      </c>
      <c r="J213" s="97" t="s">
        <v>198</v>
      </c>
      <c r="K213" s="97" t="s">
        <v>236</v>
      </c>
      <c r="L213" s="97" t="s">
        <v>237</v>
      </c>
      <c r="M213" s="96" t="s">
        <v>41</v>
      </c>
      <c r="N213" s="144">
        <v>1.04</v>
      </c>
      <c r="O213" s="115" t="s">
        <v>238</v>
      </c>
      <c r="P213" s="115" t="s">
        <v>461</v>
      </c>
      <c r="Q213" s="96" t="s">
        <v>307</v>
      </c>
      <c r="R213" s="110">
        <v>43443</v>
      </c>
      <c r="S213" s="127" t="s">
        <v>462</v>
      </c>
      <c r="T213" s="96" t="s">
        <v>207</v>
      </c>
      <c r="U213" s="116" t="s">
        <v>241</v>
      </c>
      <c r="V213" s="97" t="s">
        <v>223</v>
      </c>
      <c r="W213" s="96" t="s">
        <v>214</v>
      </c>
      <c r="X213" s="96" t="s">
        <v>215</v>
      </c>
      <c r="Y213" s="127" t="s">
        <v>244</v>
      </c>
      <c r="Z213" s="127" t="s">
        <v>293</v>
      </c>
      <c r="AA213" s="133">
        <v>2.8000000000000001E-2</v>
      </c>
      <c r="AB213" s="96">
        <v>7</v>
      </c>
      <c r="AC213" s="102" t="s">
        <v>431</v>
      </c>
      <c r="AD213" s="102"/>
      <c r="AE213" s="138">
        <v>43675</v>
      </c>
      <c r="AF213" s="96" t="s">
        <v>212</v>
      </c>
    </row>
    <row r="214" spans="1:32" x14ac:dyDescent="0.25">
      <c r="A214" s="96">
        <v>32</v>
      </c>
      <c r="B214" s="96">
        <v>118</v>
      </c>
      <c r="C214" s="96" t="s">
        <v>98</v>
      </c>
      <c r="D214" s="96" t="s">
        <v>286</v>
      </c>
      <c r="E214" s="96">
        <v>24</v>
      </c>
      <c r="F214" s="115">
        <v>1</v>
      </c>
      <c r="G214" s="114" t="s">
        <v>463</v>
      </c>
      <c r="H214" s="114" t="s">
        <v>464</v>
      </c>
      <c r="I214" s="96" t="s">
        <v>465</v>
      </c>
      <c r="J214" s="97" t="s">
        <v>198</v>
      </c>
      <c r="K214" s="97" t="s">
        <v>236</v>
      </c>
      <c r="L214" s="97" t="s">
        <v>237</v>
      </c>
      <c r="M214" s="96" t="s">
        <v>41</v>
      </c>
      <c r="N214" s="144">
        <v>1.62</v>
      </c>
      <c r="O214" s="115" t="s">
        <v>238</v>
      </c>
      <c r="P214" s="115" t="s">
        <v>461</v>
      </c>
      <c r="Q214" s="96" t="s">
        <v>307</v>
      </c>
      <c r="R214" s="116" t="s">
        <v>466</v>
      </c>
      <c r="S214" s="127" t="s">
        <v>467</v>
      </c>
      <c r="T214" s="96" t="s">
        <v>207</v>
      </c>
      <c r="U214" s="116" t="s">
        <v>241</v>
      </c>
      <c r="V214" s="104" t="s">
        <v>223</v>
      </c>
      <c r="W214" s="96" t="s">
        <v>210</v>
      </c>
      <c r="X214" s="96" t="s">
        <v>224</v>
      </c>
      <c r="Y214" s="127" t="s">
        <v>41</v>
      </c>
      <c r="Z214" s="127" t="s">
        <v>150</v>
      </c>
      <c r="AA214" s="133">
        <v>3.4000000000000002E-2</v>
      </c>
      <c r="AB214" s="96">
        <v>3</v>
      </c>
      <c r="AC214" s="102" t="s">
        <v>216</v>
      </c>
      <c r="AD214" s="102"/>
      <c r="AE214" s="138">
        <v>43675</v>
      </c>
      <c r="AF214" s="96" t="s">
        <v>212</v>
      </c>
    </row>
    <row r="215" spans="1:32" x14ac:dyDescent="0.25">
      <c r="A215" s="96">
        <v>32</v>
      </c>
      <c r="B215" s="96">
        <v>118</v>
      </c>
      <c r="C215" s="96" t="s">
        <v>98</v>
      </c>
      <c r="D215" s="96" t="s">
        <v>286</v>
      </c>
      <c r="E215" s="96">
        <v>24</v>
      </c>
      <c r="F215" s="115">
        <v>1</v>
      </c>
      <c r="G215" s="114" t="s">
        <v>463</v>
      </c>
      <c r="H215" s="114" t="s">
        <v>464</v>
      </c>
      <c r="I215" s="96" t="s">
        <v>465</v>
      </c>
      <c r="J215" s="97" t="s">
        <v>198</v>
      </c>
      <c r="K215" s="97" t="s">
        <v>236</v>
      </c>
      <c r="L215" s="97" t="s">
        <v>237</v>
      </c>
      <c r="M215" s="96" t="s">
        <v>41</v>
      </c>
      <c r="N215" s="144">
        <v>1.62</v>
      </c>
      <c r="O215" s="115" t="s">
        <v>238</v>
      </c>
      <c r="P215" s="115" t="s">
        <v>461</v>
      </c>
      <c r="Q215" s="96" t="s">
        <v>307</v>
      </c>
      <c r="R215" s="116" t="s">
        <v>466</v>
      </c>
      <c r="S215" s="127" t="s">
        <v>467</v>
      </c>
      <c r="T215" s="96" t="s">
        <v>207</v>
      </c>
      <c r="U215" s="116" t="s">
        <v>241</v>
      </c>
      <c r="V215" s="97" t="s">
        <v>223</v>
      </c>
      <c r="W215" s="96" t="s">
        <v>214</v>
      </c>
      <c r="X215" s="96" t="s">
        <v>215</v>
      </c>
      <c r="Y215" s="120" t="s">
        <v>244</v>
      </c>
      <c r="Z215" s="127" t="s">
        <v>153</v>
      </c>
      <c r="AA215" s="133">
        <v>7.0000000000000001E-3</v>
      </c>
      <c r="AB215" s="96">
        <v>3</v>
      </c>
      <c r="AC215" s="102"/>
      <c r="AD215" s="102"/>
      <c r="AE215" s="138">
        <v>43675</v>
      </c>
      <c r="AF215" s="96" t="s">
        <v>212</v>
      </c>
    </row>
    <row r="216" spans="1:32" x14ac:dyDescent="0.25">
      <c r="A216" s="96">
        <v>3</v>
      </c>
      <c r="B216" s="96">
        <v>38</v>
      </c>
      <c r="C216" s="96" t="s">
        <v>98</v>
      </c>
      <c r="D216" s="96" t="s">
        <v>263</v>
      </c>
      <c r="E216" s="97">
        <v>25</v>
      </c>
      <c r="F216" s="96">
        <v>1</v>
      </c>
      <c r="G216" s="98" t="s">
        <v>468</v>
      </c>
      <c r="H216" s="97" t="s">
        <v>469</v>
      </c>
      <c r="I216" s="97" t="s">
        <v>41</v>
      </c>
      <c r="J216" s="96" t="s">
        <v>271</v>
      </c>
      <c r="K216" s="96" t="s">
        <v>199</v>
      </c>
      <c r="L216" s="1" t="s">
        <v>200</v>
      </c>
      <c r="M216" s="96" t="s">
        <v>272</v>
      </c>
      <c r="N216" s="144">
        <v>18.66</v>
      </c>
      <c r="O216" s="96" t="s">
        <v>202</v>
      </c>
      <c r="P216" s="97" t="s">
        <v>470</v>
      </c>
      <c r="Q216" s="97" t="s">
        <v>471</v>
      </c>
      <c r="R216" s="111" t="s">
        <v>472</v>
      </c>
      <c r="S216" s="100" t="s">
        <v>473</v>
      </c>
      <c r="T216" s="97" t="s">
        <v>207</v>
      </c>
      <c r="U216" s="110">
        <v>43322</v>
      </c>
      <c r="V216" s="97" t="s">
        <v>223</v>
      </c>
      <c r="W216" s="96" t="s">
        <v>210</v>
      </c>
      <c r="X216" s="96" t="s">
        <v>224</v>
      </c>
      <c r="Y216" s="127" t="s">
        <v>41</v>
      </c>
      <c r="Z216" s="127" t="s">
        <v>150</v>
      </c>
      <c r="AA216" s="133">
        <v>3.0000000000000001E-3</v>
      </c>
      <c r="AB216" s="96">
        <v>2</v>
      </c>
      <c r="AC216" s="102"/>
      <c r="AD216" s="102"/>
      <c r="AE216" s="138">
        <v>43675</v>
      </c>
      <c r="AF216" s="96" t="s">
        <v>212</v>
      </c>
    </row>
    <row r="217" spans="1:32" x14ac:dyDescent="0.25">
      <c r="A217" s="96">
        <v>3</v>
      </c>
      <c r="B217" s="96">
        <v>38</v>
      </c>
      <c r="C217" s="96" t="s">
        <v>98</v>
      </c>
      <c r="D217" s="96" t="s">
        <v>263</v>
      </c>
      <c r="E217" s="97">
        <v>25</v>
      </c>
      <c r="F217" s="96">
        <v>1</v>
      </c>
      <c r="G217" s="98" t="s">
        <v>468</v>
      </c>
      <c r="H217" s="97" t="s">
        <v>469</v>
      </c>
      <c r="I217" s="97" t="s">
        <v>41</v>
      </c>
      <c r="J217" s="96" t="s">
        <v>271</v>
      </c>
      <c r="K217" s="96" t="s">
        <v>199</v>
      </c>
      <c r="L217" s="1" t="s">
        <v>200</v>
      </c>
      <c r="M217" s="96" t="s">
        <v>272</v>
      </c>
      <c r="N217" s="144">
        <v>18.66</v>
      </c>
      <c r="O217" s="96" t="s">
        <v>202</v>
      </c>
      <c r="P217" s="97" t="s">
        <v>470</v>
      </c>
      <c r="Q217" s="97" t="s">
        <v>471</v>
      </c>
      <c r="R217" s="111" t="s">
        <v>472</v>
      </c>
      <c r="S217" s="100" t="s">
        <v>473</v>
      </c>
      <c r="T217" s="97" t="s">
        <v>207</v>
      </c>
      <c r="U217" s="110">
        <v>43322</v>
      </c>
      <c r="V217" s="97" t="s">
        <v>213</v>
      </c>
      <c r="W217" s="96" t="s">
        <v>210</v>
      </c>
      <c r="X217" s="96" t="s">
        <v>224</v>
      </c>
      <c r="Y217" s="127" t="s">
        <v>41</v>
      </c>
      <c r="Z217" s="127" t="s">
        <v>150</v>
      </c>
      <c r="AA217" s="133">
        <v>8.9999999999999993E-3</v>
      </c>
      <c r="AB217" s="96">
        <v>48</v>
      </c>
      <c r="AC217" s="102"/>
      <c r="AD217" s="102"/>
      <c r="AE217" s="138">
        <v>43675</v>
      </c>
      <c r="AF217" s="96" t="s">
        <v>212</v>
      </c>
    </row>
    <row r="218" spans="1:32" x14ac:dyDescent="0.25">
      <c r="A218" s="96">
        <v>3</v>
      </c>
      <c r="B218" s="96">
        <v>38</v>
      </c>
      <c r="C218" s="96" t="s">
        <v>98</v>
      </c>
      <c r="D218" s="96" t="s">
        <v>263</v>
      </c>
      <c r="E218" s="97">
        <v>25</v>
      </c>
      <c r="F218" s="96">
        <v>1</v>
      </c>
      <c r="G218" s="98" t="s">
        <v>468</v>
      </c>
      <c r="H218" s="97" t="s">
        <v>469</v>
      </c>
      <c r="I218" s="97" t="s">
        <v>41</v>
      </c>
      <c r="J218" s="96" t="s">
        <v>271</v>
      </c>
      <c r="K218" s="96" t="s">
        <v>199</v>
      </c>
      <c r="L218" s="1" t="s">
        <v>200</v>
      </c>
      <c r="M218" s="96" t="s">
        <v>272</v>
      </c>
      <c r="N218" s="144">
        <v>18.66</v>
      </c>
      <c r="O218" s="96" t="s">
        <v>202</v>
      </c>
      <c r="P218" s="97" t="s">
        <v>470</v>
      </c>
      <c r="Q218" s="97" t="s">
        <v>471</v>
      </c>
      <c r="R218" s="111" t="s">
        <v>472</v>
      </c>
      <c r="S218" s="100" t="s">
        <v>473</v>
      </c>
      <c r="T218" s="97" t="s">
        <v>207</v>
      </c>
      <c r="U218" s="110">
        <v>43322</v>
      </c>
      <c r="V218" s="97" t="s">
        <v>226</v>
      </c>
      <c r="W218" s="96" t="s">
        <v>210</v>
      </c>
      <c r="X218" s="96" t="s">
        <v>211</v>
      </c>
      <c r="Y218" s="127" t="s">
        <v>10</v>
      </c>
      <c r="Z218" s="127" t="s">
        <v>8</v>
      </c>
      <c r="AA218" s="133" t="s">
        <v>41</v>
      </c>
      <c r="AB218" s="96">
        <v>4</v>
      </c>
      <c r="AC218" s="102"/>
      <c r="AD218" s="102"/>
      <c r="AE218" s="138">
        <v>43675</v>
      </c>
      <c r="AF218" s="96" t="s">
        <v>212</v>
      </c>
    </row>
    <row r="219" spans="1:32" x14ac:dyDescent="0.25">
      <c r="A219" s="96">
        <v>3</v>
      </c>
      <c r="B219" s="96">
        <v>38</v>
      </c>
      <c r="C219" s="96" t="s">
        <v>98</v>
      </c>
      <c r="D219" s="96" t="s">
        <v>263</v>
      </c>
      <c r="E219" s="97">
        <v>25</v>
      </c>
      <c r="F219" s="96">
        <v>1</v>
      </c>
      <c r="G219" s="98" t="s">
        <v>468</v>
      </c>
      <c r="H219" s="97" t="s">
        <v>469</v>
      </c>
      <c r="I219" s="97" t="s">
        <v>41</v>
      </c>
      <c r="J219" s="96" t="s">
        <v>271</v>
      </c>
      <c r="K219" s="96" t="s">
        <v>199</v>
      </c>
      <c r="L219" s="1" t="s">
        <v>200</v>
      </c>
      <c r="M219" s="96" t="s">
        <v>272</v>
      </c>
      <c r="N219" s="144">
        <v>18.66</v>
      </c>
      <c r="O219" s="96" t="s">
        <v>202</v>
      </c>
      <c r="P219" s="97" t="s">
        <v>470</v>
      </c>
      <c r="Q219" s="97" t="s">
        <v>471</v>
      </c>
      <c r="R219" s="111" t="s">
        <v>472</v>
      </c>
      <c r="S219" s="100" t="s">
        <v>473</v>
      </c>
      <c r="T219" s="97" t="s">
        <v>207</v>
      </c>
      <c r="U219" s="110">
        <v>43322</v>
      </c>
      <c r="V219" s="97" t="s">
        <v>226</v>
      </c>
      <c r="W219" s="96" t="s">
        <v>214</v>
      </c>
      <c r="X219" s="96" t="s">
        <v>215</v>
      </c>
      <c r="Y219" s="127" t="s">
        <v>163</v>
      </c>
      <c r="Z219" s="127" t="s">
        <v>163</v>
      </c>
      <c r="AA219" s="133" t="s">
        <v>41</v>
      </c>
      <c r="AB219" s="112" t="s">
        <v>474</v>
      </c>
      <c r="AC219" s="102" t="s">
        <v>475</v>
      </c>
      <c r="AD219" s="102"/>
      <c r="AE219" s="138">
        <v>43675</v>
      </c>
      <c r="AF219" s="96" t="s">
        <v>212</v>
      </c>
    </row>
    <row r="220" spans="1:32" x14ac:dyDescent="0.25">
      <c r="A220" s="96">
        <v>6</v>
      </c>
      <c r="B220" s="96">
        <v>85</v>
      </c>
      <c r="C220" s="96" t="s">
        <v>98</v>
      </c>
      <c r="D220" s="96" t="s">
        <v>263</v>
      </c>
      <c r="E220" s="97">
        <v>25</v>
      </c>
      <c r="F220" s="96">
        <v>1</v>
      </c>
      <c r="G220" s="98" t="s">
        <v>468</v>
      </c>
      <c r="H220" s="97" t="s">
        <v>469</v>
      </c>
      <c r="I220" s="97" t="s">
        <v>41</v>
      </c>
      <c r="J220" s="96" t="s">
        <v>281</v>
      </c>
      <c r="K220" s="96" t="s">
        <v>199</v>
      </c>
      <c r="L220" s="1" t="s">
        <v>200</v>
      </c>
      <c r="M220" s="96" t="s">
        <v>218</v>
      </c>
      <c r="N220" s="144">
        <v>14.53</v>
      </c>
      <c r="O220" s="96" t="s">
        <v>202</v>
      </c>
      <c r="P220" s="97" t="s">
        <v>470</v>
      </c>
      <c r="Q220" s="97" t="s">
        <v>471</v>
      </c>
      <c r="R220" s="111" t="s">
        <v>472</v>
      </c>
      <c r="S220" s="100" t="s">
        <v>473</v>
      </c>
      <c r="T220" s="97" t="s">
        <v>207</v>
      </c>
      <c r="U220" s="111" t="s">
        <v>311</v>
      </c>
      <c r="V220" s="97" t="s">
        <v>213</v>
      </c>
      <c r="W220" s="96" t="s">
        <v>210</v>
      </c>
      <c r="X220" s="96" t="s">
        <v>224</v>
      </c>
      <c r="Y220" s="127" t="s">
        <v>41</v>
      </c>
      <c r="Z220" s="127" t="s">
        <v>150</v>
      </c>
      <c r="AA220" s="133">
        <v>5.0000000000000001E-3</v>
      </c>
      <c r="AB220" s="96">
        <v>40</v>
      </c>
      <c r="AC220" s="102" t="s">
        <v>216</v>
      </c>
      <c r="AD220" s="102"/>
      <c r="AE220" s="138">
        <v>43675</v>
      </c>
      <c r="AF220" s="96" t="s">
        <v>212</v>
      </c>
    </row>
    <row r="221" spans="1:32" x14ac:dyDescent="0.25">
      <c r="A221" s="96">
        <v>6</v>
      </c>
      <c r="B221" s="96">
        <v>85</v>
      </c>
      <c r="C221" s="96" t="s">
        <v>98</v>
      </c>
      <c r="D221" s="96" t="s">
        <v>263</v>
      </c>
      <c r="E221" s="97">
        <v>25</v>
      </c>
      <c r="F221" s="96">
        <v>1</v>
      </c>
      <c r="G221" s="98" t="s">
        <v>468</v>
      </c>
      <c r="H221" s="97" t="s">
        <v>469</v>
      </c>
      <c r="I221" s="97" t="s">
        <v>41</v>
      </c>
      <c r="J221" s="96" t="s">
        <v>281</v>
      </c>
      <c r="K221" s="96" t="s">
        <v>199</v>
      </c>
      <c r="L221" s="1" t="s">
        <v>200</v>
      </c>
      <c r="M221" s="96" t="s">
        <v>218</v>
      </c>
      <c r="N221" s="144">
        <v>14.53</v>
      </c>
      <c r="O221" s="96" t="s">
        <v>202</v>
      </c>
      <c r="P221" s="97" t="s">
        <v>470</v>
      </c>
      <c r="Q221" s="97" t="s">
        <v>471</v>
      </c>
      <c r="R221" s="111" t="s">
        <v>472</v>
      </c>
      <c r="S221" s="100" t="s">
        <v>473</v>
      </c>
      <c r="T221" s="97" t="s">
        <v>207</v>
      </c>
      <c r="U221" s="111" t="s">
        <v>311</v>
      </c>
      <c r="V221" s="97" t="s">
        <v>226</v>
      </c>
      <c r="W221" s="96" t="s">
        <v>210</v>
      </c>
      <c r="X221" s="96" t="s">
        <v>211</v>
      </c>
      <c r="Y221" s="127" t="s">
        <v>38</v>
      </c>
      <c r="Z221" s="127" t="s">
        <v>39</v>
      </c>
      <c r="AA221" s="133" t="s">
        <v>41</v>
      </c>
      <c r="AB221" s="96">
        <v>1</v>
      </c>
      <c r="AC221" s="102" t="s">
        <v>431</v>
      </c>
      <c r="AD221" s="102"/>
      <c r="AE221" s="138">
        <v>43675</v>
      </c>
      <c r="AF221" s="96" t="s">
        <v>212</v>
      </c>
    </row>
    <row r="222" spans="1:32" x14ac:dyDescent="0.25">
      <c r="A222" s="96">
        <v>6</v>
      </c>
      <c r="B222" s="96">
        <v>85</v>
      </c>
      <c r="C222" s="96" t="s">
        <v>98</v>
      </c>
      <c r="D222" s="96" t="s">
        <v>263</v>
      </c>
      <c r="E222" s="97">
        <v>25</v>
      </c>
      <c r="F222" s="96">
        <v>1</v>
      </c>
      <c r="G222" s="98" t="s">
        <v>468</v>
      </c>
      <c r="H222" s="97" t="s">
        <v>469</v>
      </c>
      <c r="I222" s="97" t="s">
        <v>41</v>
      </c>
      <c r="J222" s="96" t="s">
        <v>281</v>
      </c>
      <c r="K222" s="96" t="s">
        <v>199</v>
      </c>
      <c r="L222" s="1" t="s">
        <v>200</v>
      </c>
      <c r="M222" s="96" t="s">
        <v>218</v>
      </c>
      <c r="N222" s="144">
        <v>14.53</v>
      </c>
      <c r="O222" s="96" t="s">
        <v>202</v>
      </c>
      <c r="P222" s="97" t="s">
        <v>470</v>
      </c>
      <c r="Q222" s="97" t="s">
        <v>471</v>
      </c>
      <c r="R222" s="111" t="s">
        <v>472</v>
      </c>
      <c r="S222" s="100" t="s">
        <v>473</v>
      </c>
      <c r="T222" s="97" t="s">
        <v>207</v>
      </c>
      <c r="U222" s="111" t="s">
        <v>311</v>
      </c>
      <c r="V222" s="97" t="s">
        <v>226</v>
      </c>
      <c r="W222" s="96" t="s">
        <v>210</v>
      </c>
      <c r="X222" s="96" t="s">
        <v>211</v>
      </c>
      <c r="Y222" s="127" t="s">
        <v>33</v>
      </c>
      <c r="Z222" s="127" t="s">
        <v>37</v>
      </c>
      <c r="AA222" s="133" t="s">
        <v>41</v>
      </c>
      <c r="AB222" s="96">
        <v>5</v>
      </c>
      <c r="AC222" s="102" t="s">
        <v>431</v>
      </c>
      <c r="AD222" s="102"/>
      <c r="AE222" s="138">
        <v>43675</v>
      </c>
      <c r="AF222" s="96" t="s">
        <v>212</v>
      </c>
    </row>
    <row r="223" spans="1:32" x14ac:dyDescent="0.25">
      <c r="A223" s="96">
        <v>6</v>
      </c>
      <c r="B223" s="96">
        <v>85</v>
      </c>
      <c r="C223" s="96" t="s">
        <v>98</v>
      </c>
      <c r="D223" s="96" t="s">
        <v>263</v>
      </c>
      <c r="E223" s="97">
        <v>25</v>
      </c>
      <c r="F223" s="96">
        <v>1</v>
      </c>
      <c r="G223" s="98" t="s">
        <v>468</v>
      </c>
      <c r="H223" s="97" t="s">
        <v>469</v>
      </c>
      <c r="I223" s="97" t="s">
        <v>41</v>
      </c>
      <c r="J223" s="96" t="s">
        <v>281</v>
      </c>
      <c r="K223" s="96" t="s">
        <v>199</v>
      </c>
      <c r="L223" s="1" t="s">
        <v>200</v>
      </c>
      <c r="M223" s="96" t="s">
        <v>218</v>
      </c>
      <c r="N223" s="144">
        <v>14.53</v>
      </c>
      <c r="O223" s="96" t="s">
        <v>202</v>
      </c>
      <c r="P223" s="97" t="s">
        <v>470</v>
      </c>
      <c r="Q223" s="97" t="s">
        <v>471</v>
      </c>
      <c r="R223" s="111" t="s">
        <v>472</v>
      </c>
      <c r="S223" s="100" t="s">
        <v>473</v>
      </c>
      <c r="T223" s="97" t="s">
        <v>207</v>
      </c>
      <c r="U223" s="111" t="s">
        <v>311</v>
      </c>
      <c r="V223" s="97" t="s">
        <v>226</v>
      </c>
      <c r="W223" s="96" t="s">
        <v>210</v>
      </c>
      <c r="X223" s="96" t="s">
        <v>211</v>
      </c>
      <c r="Y223" s="127" t="s">
        <v>50</v>
      </c>
      <c r="Z223" s="127" t="s">
        <v>51</v>
      </c>
      <c r="AA223" s="133" t="s">
        <v>41</v>
      </c>
      <c r="AB223" s="96">
        <v>1</v>
      </c>
      <c r="AC223" s="102" t="s">
        <v>431</v>
      </c>
      <c r="AD223" s="102"/>
      <c r="AE223" s="138">
        <v>43675</v>
      </c>
      <c r="AF223" s="96" t="s">
        <v>212</v>
      </c>
    </row>
    <row r="224" spans="1:32" x14ac:dyDescent="0.25">
      <c r="A224" s="96">
        <v>6</v>
      </c>
      <c r="B224" s="96">
        <v>85</v>
      </c>
      <c r="C224" s="96" t="s">
        <v>98</v>
      </c>
      <c r="D224" s="96" t="s">
        <v>263</v>
      </c>
      <c r="E224" s="97">
        <v>25</v>
      </c>
      <c r="F224" s="96">
        <v>1</v>
      </c>
      <c r="G224" s="98" t="s">
        <v>468</v>
      </c>
      <c r="H224" s="97" t="s">
        <v>469</v>
      </c>
      <c r="I224" s="97" t="s">
        <v>41</v>
      </c>
      <c r="J224" s="96" t="s">
        <v>281</v>
      </c>
      <c r="K224" s="96" t="s">
        <v>199</v>
      </c>
      <c r="L224" s="1" t="s">
        <v>200</v>
      </c>
      <c r="M224" s="96" t="s">
        <v>218</v>
      </c>
      <c r="N224" s="144">
        <v>14.53</v>
      </c>
      <c r="O224" s="96" t="s">
        <v>202</v>
      </c>
      <c r="P224" s="97" t="s">
        <v>470</v>
      </c>
      <c r="Q224" s="97" t="s">
        <v>471</v>
      </c>
      <c r="R224" s="111" t="s">
        <v>472</v>
      </c>
      <c r="S224" s="100" t="s">
        <v>473</v>
      </c>
      <c r="T224" s="97" t="s">
        <v>207</v>
      </c>
      <c r="U224" s="111" t="s">
        <v>311</v>
      </c>
      <c r="V224" s="97" t="s">
        <v>226</v>
      </c>
      <c r="W224" s="96" t="s">
        <v>210</v>
      </c>
      <c r="X224" s="96" t="s">
        <v>211</v>
      </c>
      <c r="Y224" s="127" t="s">
        <v>10</v>
      </c>
      <c r="Z224" s="127" t="s">
        <v>8</v>
      </c>
      <c r="AA224" s="133" t="s">
        <v>41</v>
      </c>
      <c r="AB224" s="96">
        <v>10</v>
      </c>
      <c r="AC224" s="102" t="s">
        <v>431</v>
      </c>
      <c r="AD224" s="102"/>
      <c r="AE224" s="138">
        <v>43675</v>
      </c>
      <c r="AF224" s="96" t="s">
        <v>212</v>
      </c>
    </row>
    <row r="225" spans="1:32" x14ac:dyDescent="0.25">
      <c r="A225" s="96">
        <v>46</v>
      </c>
      <c r="B225" s="96">
        <v>37</v>
      </c>
      <c r="C225" s="96" t="s">
        <v>98</v>
      </c>
      <c r="D225" s="96" t="s">
        <v>286</v>
      </c>
      <c r="E225" s="97">
        <v>24</v>
      </c>
      <c r="F225" s="96" t="s">
        <v>41</v>
      </c>
      <c r="G225" s="98" t="s">
        <v>476</v>
      </c>
      <c r="H225" s="97" t="s">
        <v>477</v>
      </c>
      <c r="I225" s="97" t="s">
        <v>41</v>
      </c>
      <c r="J225" s="96" t="s">
        <v>281</v>
      </c>
      <c r="K225" s="96" t="s">
        <v>199</v>
      </c>
      <c r="L225" s="1" t="s">
        <v>200</v>
      </c>
      <c r="M225" s="96" t="s">
        <v>218</v>
      </c>
      <c r="N225" s="144">
        <v>4.9000000000000004</v>
      </c>
      <c r="O225" s="96" t="s">
        <v>238</v>
      </c>
      <c r="P225" s="96" t="s">
        <v>478</v>
      </c>
      <c r="Q225" s="96" t="s">
        <v>307</v>
      </c>
      <c r="R225" s="116" t="s">
        <v>479</v>
      </c>
      <c r="S225" s="100" t="s">
        <v>480</v>
      </c>
      <c r="T225" s="97" t="s">
        <v>207</v>
      </c>
      <c r="U225" s="110">
        <v>43322</v>
      </c>
      <c r="V225" s="104" t="s">
        <v>223</v>
      </c>
      <c r="W225" s="96" t="s">
        <v>210</v>
      </c>
      <c r="X225" s="96" t="s">
        <v>224</v>
      </c>
      <c r="Y225" s="127" t="s">
        <v>41</v>
      </c>
      <c r="Z225" s="127" t="s">
        <v>150</v>
      </c>
      <c r="AA225" s="133">
        <v>3.0000000000000001E-3</v>
      </c>
      <c r="AB225" s="96">
        <v>1</v>
      </c>
      <c r="AC225" s="102" t="s">
        <v>216</v>
      </c>
      <c r="AD225" s="102"/>
      <c r="AE225" s="138">
        <v>43679</v>
      </c>
      <c r="AF225" s="96" t="s">
        <v>292</v>
      </c>
    </row>
    <row r="226" spans="1:32" x14ac:dyDescent="0.25">
      <c r="A226" s="96">
        <v>46</v>
      </c>
      <c r="B226" s="96">
        <v>37</v>
      </c>
      <c r="C226" s="96" t="s">
        <v>98</v>
      </c>
      <c r="D226" s="96" t="s">
        <v>286</v>
      </c>
      <c r="E226" s="97">
        <v>24</v>
      </c>
      <c r="F226" s="96" t="s">
        <v>41</v>
      </c>
      <c r="G226" s="98" t="s">
        <v>476</v>
      </c>
      <c r="H226" s="97" t="s">
        <v>477</v>
      </c>
      <c r="I226" s="97" t="s">
        <v>41</v>
      </c>
      <c r="J226" s="96" t="s">
        <v>281</v>
      </c>
      <c r="K226" s="96" t="s">
        <v>199</v>
      </c>
      <c r="L226" s="1" t="s">
        <v>200</v>
      </c>
      <c r="M226" s="96" t="s">
        <v>218</v>
      </c>
      <c r="N226" s="144">
        <v>4.9000000000000004</v>
      </c>
      <c r="O226" s="96" t="s">
        <v>238</v>
      </c>
      <c r="P226" s="96" t="s">
        <v>478</v>
      </c>
      <c r="Q226" s="96" t="s">
        <v>307</v>
      </c>
      <c r="R226" s="116" t="s">
        <v>479</v>
      </c>
      <c r="S226" s="100" t="s">
        <v>480</v>
      </c>
      <c r="T226" s="97" t="s">
        <v>207</v>
      </c>
      <c r="U226" s="110">
        <v>43322</v>
      </c>
      <c r="V226" s="96" t="s">
        <v>213</v>
      </c>
      <c r="W226" s="96" t="s">
        <v>210</v>
      </c>
      <c r="X226" s="96" t="s">
        <v>224</v>
      </c>
      <c r="Y226" s="127" t="s">
        <v>41</v>
      </c>
      <c r="Z226" s="127" t="s">
        <v>150</v>
      </c>
      <c r="AA226" s="133">
        <v>2E-3</v>
      </c>
      <c r="AB226" s="96">
        <v>10</v>
      </c>
      <c r="AC226" s="102" t="s">
        <v>216</v>
      </c>
      <c r="AD226" s="102"/>
      <c r="AE226" s="138">
        <v>43679</v>
      </c>
      <c r="AF226" s="96" t="s">
        <v>292</v>
      </c>
    </row>
    <row r="227" spans="1:32" x14ac:dyDescent="0.25">
      <c r="A227" s="96">
        <v>46</v>
      </c>
      <c r="B227" s="96">
        <v>37</v>
      </c>
      <c r="C227" s="96" t="s">
        <v>98</v>
      </c>
      <c r="D227" s="96" t="s">
        <v>286</v>
      </c>
      <c r="E227" s="97">
        <v>24</v>
      </c>
      <c r="F227" s="96" t="s">
        <v>41</v>
      </c>
      <c r="G227" s="98" t="s">
        <v>476</v>
      </c>
      <c r="H227" s="97" t="s">
        <v>477</v>
      </c>
      <c r="I227" s="97" t="s">
        <v>41</v>
      </c>
      <c r="J227" s="96" t="s">
        <v>281</v>
      </c>
      <c r="K227" s="96" t="s">
        <v>199</v>
      </c>
      <c r="L227" s="1" t="s">
        <v>200</v>
      </c>
      <c r="M227" s="96" t="s">
        <v>218</v>
      </c>
      <c r="N227" s="144">
        <v>4.9000000000000004</v>
      </c>
      <c r="O227" s="96" t="s">
        <v>238</v>
      </c>
      <c r="P227" s="96" t="s">
        <v>478</v>
      </c>
      <c r="Q227" s="96" t="s">
        <v>307</v>
      </c>
      <c r="R227" s="116" t="s">
        <v>479</v>
      </c>
      <c r="S227" s="100" t="s">
        <v>480</v>
      </c>
      <c r="T227" s="97" t="s">
        <v>207</v>
      </c>
      <c r="U227" s="110">
        <v>43322</v>
      </c>
      <c r="V227" s="96" t="s">
        <v>213</v>
      </c>
      <c r="W227" s="96" t="s">
        <v>214</v>
      </c>
      <c r="X227" s="96" t="s">
        <v>215</v>
      </c>
      <c r="Y227" s="127" t="s">
        <v>41</v>
      </c>
      <c r="Z227" s="127" t="s">
        <v>158</v>
      </c>
      <c r="AA227" s="133" t="s">
        <v>291</v>
      </c>
      <c r="AB227" s="96">
        <v>3</v>
      </c>
      <c r="AC227" s="102" t="s">
        <v>216</v>
      </c>
      <c r="AD227" s="102"/>
      <c r="AE227" s="138">
        <v>43679</v>
      </c>
      <c r="AF227" s="96" t="s">
        <v>292</v>
      </c>
    </row>
    <row r="228" spans="1:32" x14ac:dyDescent="0.25">
      <c r="A228" s="96">
        <v>33</v>
      </c>
      <c r="B228" s="96">
        <v>119</v>
      </c>
      <c r="C228" s="96" t="s">
        <v>90</v>
      </c>
      <c r="D228" s="96" t="s">
        <v>418</v>
      </c>
      <c r="E228" s="96">
        <v>14</v>
      </c>
      <c r="F228" s="115">
        <v>1</v>
      </c>
      <c r="G228" s="114" t="s">
        <v>481</v>
      </c>
      <c r="H228" s="114" t="s">
        <v>482</v>
      </c>
      <c r="I228" s="96" t="s">
        <v>483</v>
      </c>
      <c r="J228" s="97" t="s">
        <v>198</v>
      </c>
      <c r="K228" s="97" t="s">
        <v>236</v>
      </c>
      <c r="L228" s="97" t="s">
        <v>237</v>
      </c>
      <c r="M228" s="96" t="s">
        <v>41</v>
      </c>
      <c r="N228" s="144">
        <v>0.13</v>
      </c>
      <c r="O228" s="115" t="s">
        <v>238</v>
      </c>
      <c r="P228" s="115" t="s">
        <v>416</v>
      </c>
      <c r="Q228" s="96" t="s">
        <v>484</v>
      </c>
      <c r="R228" s="110" t="s">
        <v>485</v>
      </c>
      <c r="S228" s="127" t="s">
        <v>454</v>
      </c>
      <c r="T228" s="96" t="s">
        <v>207</v>
      </c>
      <c r="U228" s="116" t="s">
        <v>241</v>
      </c>
      <c r="V228" s="97" t="s">
        <v>223</v>
      </c>
      <c r="W228" s="96" t="s">
        <v>214</v>
      </c>
      <c r="X228" s="96" t="s">
        <v>215</v>
      </c>
      <c r="Y228" s="127" t="s">
        <v>244</v>
      </c>
      <c r="Z228" s="127" t="s">
        <v>293</v>
      </c>
      <c r="AA228" s="133">
        <v>3.0000000000000001E-3</v>
      </c>
      <c r="AB228" s="96">
        <v>1</v>
      </c>
      <c r="AC228" s="102" t="s">
        <v>431</v>
      </c>
      <c r="AD228" s="102"/>
      <c r="AE228" s="138">
        <v>43675</v>
      </c>
      <c r="AF228" s="96" t="s">
        <v>212</v>
      </c>
    </row>
    <row r="229" spans="1:32" x14ac:dyDescent="0.25">
      <c r="A229" s="137"/>
      <c r="B229" s="26"/>
      <c r="E229" s="26"/>
      <c r="F229" s="26"/>
      <c r="N229"/>
      <c r="V229"/>
      <c r="W229"/>
      <c r="X229"/>
      <c r="Y229"/>
      <c r="Z229"/>
      <c r="AA229"/>
      <c r="AB229"/>
      <c r="AE229"/>
      <c r="AF229"/>
    </row>
    <row r="230" spans="1:32" x14ac:dyDescent="0.25">
      <c r="A230" s="137"/>
      <c r="B230" s="26"/>
      <c r="E230" s="26"/>
      <c r="F230" s="26"/>
      <c r="N230"/>
      <c r="V230"/>
      <c r="W230"/>
      <c r="X230"/>
      <c r="Y230"/>
      <c r="Z230"/>
      <c r="AA230"/>
      <c r="AB230"/>
      <c r="AE230"/>
      <c r="AF230"/>
    </row>
    <row r="231" spans="1:32" x14ac:dyDescent="0.25">
      <c r="A231" s="137"/>
      <c r="B231" s="26"/>
      <c r="E231" s="26"/>
      <c r="F231" s="26"/>
      <c r="N231"/>
      <c r="V231"/>
      <c r="W231"/>
      <c r="X231"/>
      <c r="Y231"/>
      <c r="Z231"/>
      <c r="AA231"/>
      <c r="AB231"/>
      <c r="AE231"/>
      <c r="AF231"/>
    </row>
    <row r="232" spans="1:32" x14ac:dyDescent="0.25">
      <c r="A232" s="137"/>
      <c r="B232" s="26"/>
      <c r="E232" s="26"/>
      <c r="F232" s="26"/>
      <c r="N232"/>
      <c r="V232"/>
      <c r="W232"/>
      <c r="X232"/>
      <c r="Y232"/>
      <c r="Z232"/>
      <c r="AA232"/>
      <c r="AB232"/>
      <c r="AE232"/>
      <c r="AF232"/>
    </row>
    <row r="233" spans="1:32" x14ac:dyDescent="0.25">
      <c r="A233" s="137"/>
      <c r="B233" s="26"/>
      <c r="E233" s="26"/>
      <c r="F233" s="26"/>
      <c r="N233"/>
      <c r="V233"/>
      <c r="W233"/>
      <c r="X233"/>
      <c r="Y233"/>
      <c r="Z233"/>
      <c r="AA233"/>
      <c r="AB233"/>
      <c r="AE233"/>
      <c r="AF233"/>
    </row>
    <row r="234" spans="1:32" x14ac:dyDescent="0.25">
      <c r="A234" s="137"/>
      <c r="B234" s="26"/>
      <c r="E234" s="26"/>
      <c r="F234" s="26"/>
      <c r="N234"/>
      <c r="V234"/>
      <c r="W234"/>
      <c r="X234"/>
      <c r="Y234"/>
      <c r="Z234"/>
      <c r="AA234"/>
      <c r="AB234"/>
      <c r="AE234"/>
      <c r="AF234"/>
    </row>
    <row r="235" spans="1:32" x14ac:dyDescent="0.25">
      <c r="A235" s="137"/>
      <c r="B235" s="26"/>
      <c r="E235" s="26"/>
      <c r="F235" s="26"/>
      <c r="N235"/>
      <c r="V235"/>
      <c r="W235"/>
      <c r="X235"/>
      <c r="Y235"/>
      <c r="Z235"/>
      <c r="AA235"/>
      <c r="AB235"/>
      <c r="AE235"/>
      <c r="AF235"/>
    </row>
    <row r="236" spans="1:32" x14ac:dyDescent="0.25">
      <c r="A236" s="137"/>
      <c r="B236" s="26"/>
      <c r="E236" s="26"/>
      <c r="F236" s="26"/>
      <c r="N236"/>
      <c r="V236"/>
      <c r="W236"/>
      <c r="X236"/>
      <c r="Y236"/>
      <c r="Z236"/>
      <c r="AA236"/>
      <c r="AB236"/>
      <c r="AE236"/>
      <c r="AF236"/>
    </row>
    <row r="237" spans="1:32" x14ac:dyDescent="0.25">
      <c r="A237" s="137"/>
      <c r="B237" s="26"/>
      <c r="E237" s="26"/>
      <c r="F237" s="26"/>
      <c r="N237"/>
      <c r="V237"/>
      <c r="W237"/>
      <c r="X237"/>
      <c r="Y237"/>
      <c r="Z237"/>
      <c r="AA237"/>
      <c r="AB237"/>
      <c r="AE237"/>
      <c r="AF237"/>
    </row>
    <row r="238" spans="1:32" x14ac:dyDescent="0.25">
      <c r="A238" s="137"/>
      <c r="B238" s="26"/>
      <c r="E238" s="26"/>
      <c r="F238" s="26"/>
      <c r="N238"/>
      <c r="V238"/>
      <c r="W238"/>
      <c r="X238"/>
      <c r="Y238"/>
      <c r="Z238"/>
      <c r="AA238"/>
      <c r="AB238"/>
      <c r="AE238"/>
      <c r="AF238"/>
    </row>
    <row r="239" spans="1:32" x14ac:dyDescent="0.25">
      <c r="A239" s="137"/>
      <c r="B239" s="26"/>
      <c r="E239" s="26"/>
      <c r="F239" s="26"/>
      <c r="N239"/>
      <c r="V239"/>
      <c r="W239"/>
      <c r="X239"/>
      <c r="Y239"/>
      <c r="Z239"/>
      <c r="AA239"/>
      <c r="AB239"/>
      <c r="AE239"/>
      <c r="AF239"/>
    </row>
    <row r="240" spans="1:32" x14ac:dyDescent="0.25">
      <c r="A240" s="137"/>
      <c r="B240" s="26"/>
      <c r="E240" s="26"/>
      <c r="F240" s="26"/>
      <c r="N240"/>
      <c r="V240"/>
      <c r="W240"/>
      <c r="X240"/>
      <c r="Y240"/>
      <c r="Z240"/>
      <c r="AA240"/>
      <c r="AB240"/>
      <c r="AE240"/>
      <c r="AF240"/>
    </row>
    <row r="241" spans="1:32" x14ac:dyDescent="0.25">
      <c r="A241" s="137"/>
      <c r="B241" s="26"/>
      <c r="E241" s="26"/>
      <c r="F241" s="26"/>
      <c r="N241"/>
      <c r="V241"/>
      <c r="W241"/>
      <c r="X241"/>
      <c r="Y241"/>
      <c r="Z241"/>
      <c r="AA241"/>
      <c r="AB241"/>
      <c r="AE241"/>
      <c r="AF241"/>
    </row>
    <row r="242" spans="1:32" x14ac:dyDescent="0.25">
      <c r="A242" s="137"/>
      <c r="B242" s="26"/>
      <c r="E242" s="26"/>
      <c r="F242" s="26"/>
      <c r="N242"/>
      <c r="V242"/>
      <c r="W242"/>
      <c r="X242"/>
      <c r="Y242"/>
      <c r="Z242"/>
      <c r="AA242"/>
      <c r="AB242"/>
      <c r="AE242"/>
      <c r="AF242"/>
    </row>
    <row r="243" spans="1:32" x14ac:dyDescent="0.25">
      <c r="A243" s="137"/>
      <c r="B243" s="26"/>
      <c r="E243" s="26"/>
      <c r="F243" s="26"/>
      <c r="N243"/>
      <c r="V243"/>
      <c r="W243"/>
      <c r="X243"/>
      <c r="Y243"/>
      <c r="Z243"/>
      <c r="AA243"/>
      <c r="AB243"/>
      <c r="AE243"/>
      <c r="AF243"/>
    </row>
    <row r="244" spans="1:32" x14ac:dyDescent="0.25">
      <c r="A244" s="137"/>
      <c r="B244" s="26"/>
      <c r="E244" s="26"/>
      <c r="F244" s="26"/>
      <c r="N244"/>
      <c r="V244"/>
      <c r="W244"/>
      <c r="X244"/>
      <c r="Y244"/>
      <c r="Z244"/>
      <c r="AA244"/>
      <c r="AB244"/>
      <c r="AE244"/>
      <c r="AF244"/>
    </row>
    <row r="245" spans="1:32" x14ac:dyDescent="0.25">
      <c r="A245" s="137"/>
      <c r="B245" s="26"/>
      <c r="E245" s="26"/>
      <c r="F245" s="26"/>
      <c r="N245"/>
      <c r="V245"/>
      <c r="W245"/>
      <c r="X245"/>
      <c r="Y245"/>
      <c r="Z245"/>
      <c r="AA245"/>
      <c r="AB245"/>
      <c r="AE245"/>
      <c r="AF245"/>
    </row>
    <row r="246" spans="1:32" x14ac:dyDescent="0.25">
      <c r="A246" s="137"/>
      <c r="B246" s="26"/>
      <c r="E246" s="26"/>
      <c r="F246" s="26"/>
      <c r="N246"/>
      <c r="V246"/>
      <c r="W246"/>
      <c r="X246"/>
      <c r="Y246"/>
      <c r="Z246"/>
      <c r="AA246"/>
      <c r="AB246"/>
      <c r="AE246"/>
      <c r="AF246"/>
    </row>
    <row r="247" spans="1:32" x14ac:dyDescent="0.25">
      <c r="A247" s="137"/>
      <c r="B247" s="26"/>
      <c r="E247" s="26"/>
      <c r="F247" s="26"/>
      <c r="N247"/>
      <c r="V247"/>
      <c r="W247"/>
      <c r="X247"/>
      <c r="Y247"/>
      <c r="Z247"/>
      <c r="AA247"/>
      <c r="AB247"/>
      <c r="AE247"/>
      <c r="AF247"/>
    </row>
    <row r="248" spans="1:32" x14ac:dyDescent="0.25">
      <c r="A248" s="137"/>
      <c r="B248" s="26"/>
      <c r="E248" s="26"/>
      <c r="F248" s="26"/>
      <c r="N248"/>
      <c r="V248"/>
      <c r="W248"/>
      <c r="X248"/>
      <c r="Y248"/>
      <c r="Z248"/>
      <c r="AA248"/>
      <c r="AB248"/>
      <c r="AE248"/>
      <c r="AF248"/>
    </row>
    <row r="249" spans="1:32" x14ac:dyDescent="0.25">
      <c r="A249" s="137"/>
      <c r="B249" s="26"/>
      <c r="E249" s="26"/>
      <c r="F249" s="26"/>
      <c r="N249"/>
      <c r="V249"/>
      <c r="W249"/>
      <c r="X249"/>
      <c r="Y249"/>
      <c r="Z249"/>
      <c r="AA249"/>
      <c r="AB249"/>
      <c r="AE249"/>
      <c r="AF249"/>
    </row>
    <row r="250" spans="1:32" x14ac:dyDescent="0.25">
      <c r="A250" s="137"/>
      <c r="B250" s="26"/>
      <c r="E250" s="26"/>
      <c r="F250" s="26"/>
      <c r="N250"/>
      <c r="V250"/>
      <c r="W250"/>
      <c r="X250"/>
      <c r="Y250"/>
      <c r="Z250"/>
      <c r="AA250"/>
      <c r="AB250"/>
      <c r="AE250"/>
      <c r="AF250"/>
    </row>
    <row r="251" spans="1:32" x14ac:dyDescent="0.25">
      <c r="A251" s="137"/>
      <c r="B251" s="26"/>
      <c r="E251" s="26"/>
      <c r="F251" s="26"/>
      <c r="N251"/>
      <c r="V251"/>
      <c r="W251"/>
      <c r="X251"/>
      <c r="Y251"/>
      <c r="Z251"/>
      <c r="AA251"/>
      <c r="AB251"/>
      <c r="AE251"/>
      <c r="AF251"/>
    </row>
    <row r="252" spans="1:32" x14ac:dyDescent="0.25">
      <c r="A252" s="137"/>
      <c r="B252" s="26"/>
      <c r="E252" s="26"/>
      <c r="F252" s="26"/>
      <c r="N252"/>
      <c r="V252"/>
      <c r="W252"/>
      <c r="X252"/>
      <c r="Y252"/>
      <c r="Z252"/>
      <c r="AA252"/>
      <c r="AB252"/>
      <c r="AE252"/>
      <c r="AF252"/>
    </row>
    <row r="253" spans="1:32" x14ac:dyDescent="0.25">
      <c r="A253" s="137"/>
      <c r="B253" s="26"/>
      <c r="E253" s="26"/>
      <c r="F253" s="26"/>
      <c r="N253"/>
      <c r="V253"/>
      <c r="W253"/>
      <c r="X253"/>
      <c r="Y253"/>
      <c r="Z253"/>
      <c r="AA253"/>
      <c r="AB253"/>
      <c r="AE253"/>
      <c r="AF253"/>
    </row>
    <row r="254" spans="1:32" x14ac:dyDescent="0.25">
      <c r="A254" s="137"/>
      <c r="B254" s="26"/>
      <c r="E254" s="26"/>
      <c r="F254" s="26"/>
      <c r="N254"/>
      <c r="V254"/>
      <c r="W254"/>
      <c r="X254"/>
      <c r="Y254"/>
      <c r="Z254"/>
      <c r="AA254"/>
      <c r="AB254"/>
      <c r="AE254"/>
      <c r="AF254"/>
    </row>
    <row r="255" spans="1:32" x14ac:dyDescent="0.25">
      <c r="A255" s="137"/>
      <c r="B255" s="26"/>
      <c r="E255" s="26"/>
      <c r="F255" s="26"/>
      <c r="N255"/>
      <c r="V255"/>
      <c r="W255"/>
      <c r="X255"/>
      <c r="Y255"/>
      <c r="Z255"/>
      <c r="AA255"/>
      <c r="AB255"/>
      <c r="AE255"/>
      <c r="AF255"/>
    </row>
    <row r="256" spans="1:32" x14ac:dyDescent="0.25">
      <c r="A256" s="137"/>
      <c r="B256" s="26"/>
      <c r="E256" s="26"/>
      <c r="F256" s="26"/>
      <c r="N256"/>
      <c r="V256"/>
      <c r="W256"/>
      <c r="X256"/>
      <c r="Y256"/>
      <c r="Z256"/>
      <c r="AA256"/>
      <c r="AB256"/>
      <c r="AE256"/>
      <c r="AF256"/>
    </row>
    <row r="257" spans="1:32" x14ac:dyDescent="0.25">
      <c r="A257" s="137"/>
      <c r="B257" s="26"/>
      <c r="E257" s="26"/>
      <c r="F257" s="26"/>
      <c r="N257"/>
      <c r="V257"/>
      <c r="W257"/>
      <c r="X257"/>
      <c r="Y257"/>
      <c r="Z257"/>
      <c r="AA257"/>
      <c r="AB257"/>
      <c r="AE257"/>
      <c r="AF257"/>
    </row>
    <row r="258" spans="1:32" x14ac:dyDescent="0.25">
      <c r="A258" s="137"/>
      <c r="B258" s="26"/>
      <c r="E258" s="26"/>
      <c r="F258" s="26"/>
      <c r="N258"/>
      <c r="V258"/>
      <c r="W258"/>
      <c r="X258"/>
      <c r="Y258"/>
      <c r="Z258"/>
      <c r="AA258"/>
      <c r="AB258"/>
      <c r="AE258"/>
      <c r="AF258"/>
    </row>
    <row r="259" spans="1:32" x14ac:dyDescent="0.25">
      <c r="A259" s="137"/>
      <c r="B259" s="26"/>
      <c r="E259" s="26"/>
      <c r="F259" s="26"/>
      <c r="N259"/>
      <c r="V259"/>
      <c r="W259"/>
      <c r="X259"/>
      <c r="Y259"/>
      <c r="Z259"/>
      <c r="AA259"/>
      <c r="AB259"/>
      <c r="AE259"/>
      <c r="AF259"/>
    </row>
    <row r="260" spans="1:32" x14ac:dyDescent="0.25">
      <c r="A260" s="137"/>
      <c r="B260" s="26"/>
      <c r="E260" s="26"/>
      <c r="F260" s="26"/>
      <c r="N260"/>
      <c r="V260"/>
      <c r="W260"/>
      <c r="X260"/>
      <c r="Y260"/>
      <c r="Z260"/>
      <c r="AA260"/>
      <c r="AB260"/>
      <c r="AE260"/>
      <c r="AF260"/>
    </row>
    <row r="261" spans="1:32" x14ac:dyDescent="0.25">
      <c r="A261" s="137"/>
      <c r="B261" s="26"/>
      <c r="E261" s="26"/>
      <c r="F261" s="26"/>
      <c r="N261"/>
      <c r="V261"/>
      <c r="W261"/>
      <c r="X261"/>
      <c r="Y261"/>
      <c r="Z261"/>
      <c r="AA261"/>
      <c r="AB261"/>
      <c r="AE261"/>
      <c r="AF261"/>
    </row>
    <row r="262" spans="1:32" x14ac:dyDescent="0.25">
      <c r="A262" s="137"/>
      <c r="B262" s="26"/>
      <c r="E262" s="26"/>
      <c r="F262" s="26"/>
      <c r="N262"/>
      <c r="V262"/>
      <c r="W262"/>
      <c r="X262"/>
      <c r="Y262"/>
      <c r="Z262"/>
      <c r="AA262"/>
      <c r="AB262"/>
      <c r="AE262"/>
      <c r="AF262"/>
    </row>
    <row r="263" spans="1:32" x14ac:dyDescent="0.25">
      <c r="A263" s="137"/>
      <c r="B263" s="26"/>
      <c r="E263" s="26"/>
      <c r="F263" s="26"/>
      <c r="N263"/>
      <c r="V263"/>
      <c r="W263"/>
      <c r="X263"/>
      <c r="Y263"/>
      <c r="Z263"/>
      <c r="AA263"/>
      <c r="AB263"/>
      <c r="AE263"/>
      <c r="AF263"/>
    </row>
    <row r="264" spans="1:32" x14ac:dyDescent="0.25">
      <c r="A264" s="137"/>
      <c r="B264" s="26"/>
      <c r="E264" s="26"/>
      <c r="F264" s="26"/>
      <c r="N264"/>
      <c r="V264"/>
      <c r="W264"/>
      <c r="X264"/>
      <c r="Y264"/>
      <c r="Z264"/>
      <c r="AA264"/>
      <c r="AB264"/>
      <c r="AE264"/>
      <c r="AF264"/>
    </row>
    <row r="265" spans="1:32" x14ac:dyDescent="0.25">
      <c r="A265" s="137"/>
      <c r="B265" s="26"/>
      <c r="E265" s="26"/>
      <c r="F265" s="26"/>
      <c r="N265"/>
      <c r="V265"/>
      <c r="W265"/>
      <c r="X265"/>
      <c r="Y265"/>
      <c r="Z265"/>
      <c r="AA265"/>
      <c r="AB265"/>
      <c r="AE265"/>
      <c r="AF265"/>
    </row>
    <row r="266" spans="1:32" x14ac:dyDescent="0.25">
      <c r="A266" s="137"/>
      <c r="B266" s="26"/>
      <c r="E266" s="26"/>
      <c r="F266" s="26"/>
      <c r="N266"/>
      <c r="V266"/>
      <c r="W266"/>
      <c r="X266"/>
      <c r="Y266"/>
      <c r="Z266"/>
      <c r="AA266"/>
      <c r="AB266"/>
      <c r="AE266"/>
      <c r="AF266"/>
    </row>
    <row r="267" spans="1:32" x14ac:dyDescent="0.25">
      <c r="A267" s="137"/>
      <c r="B267" s="26"/>
      <c r="E267" s="26"/>
      <c r="F267" s="26"/>
      <c r="N267"/>
      <c r="V267"/>
      <c r="W267"/>
      <c r="X267"/>
      <c r="Y267"/>
      <c r="Z267"/>
      <c r="AA267"/>
      <c r="AB267"/>
      <c r="AE267"/>
      <c r="AF267"/>
    </row>
    <row r="268" spans="1:32" x14ac:dyDescent="0.25">
      <c r="A268" s="137"/>
      <c r="B268" s="26"/>
      <c r="E268" s="26"/>
      <c r="F268" s="26"/>
      <c r="N268"/>
      <c r="V268"/>
      <c r="W268"/>
      <c r="X268"/>
      <c r="Y268"/>
      <c r="Z268"/>
      <c r="AA268"/>
      <c r="AB268"/>
      <c r="AE268"/>
      <c r="AF268"/>
    </row>
    <row r="269" spans="1:32" x14ac:dyDescent="0.25">
      <c r="A269" s="137"/>
      <c r="B269" s="26"/>
      <c r="E269" s="26"/>
      <c r="F269" s="26"/>
      <c r="N269"/>
      <c r="V269"/>
      <c r="W269"/>
      <c r="X269"/>
      <c r="Y269"/>
      <c r="Z269"/>
      <c r="AA269"/>
      <c r="AB269"/>
      <c r="AE269"/>
      <c r="AF269"/>
    </row>
    <row r="270" spans="1:32" x14ac:dyDescent="0.25">
      <c r="A270" s="137"/>
      <c r="B270" s="26"/>
      <c r="E270" s="26"/>
      <c r="F270" s="26"/>
      <c r="N270"/>
      <c r="V270"/>
      <c r="W270"/>
      <c r="X270"/>
      <c r="Y270"/>
      <c r="Z270"/>
      <c r="AA270"/>
      <c r="AB270"/>
      <c r="AE270"/>
      <c r="AF270"/>
    </row>
    <row r="271" spans="1:32" x14ac:dyDescent="0.25">
      <c r="A271" s="137"/>
      <c r="B271" s="26"/>
      <c r="E271" s="26"/>
      <c r="F271" s="26"/>
      <c r="N271"/>
      <c r="V271"/>
      <c r="W271"/>
      <c r="X271"/>
      <c r="Y271"/>
      <c r="Z271"/>
      <c r="AA271"/>
      <c r="AB271"/>
      <c r="AE271"/>
      <c r="AF271"/>
    </row>
    <row r="272" spans="1:32" x14ac:dyDescent="0.25">
      <c r="A272" s="137"/>
      <c r="B272" s="26"/>
      <c r="E272" s="26"/>
      <c r="F272" s="26"/>
      <c r="N272"/>
      <c r="V272"/>
      <c r="W272"/>
      <c r="X272"/>
      <c r="Y272"/>
      <c r="Z272"/>
      <c r="AA272"/>
      <c r="AB272"/>
      <c r="AE272"/>
      <c r="AF272"/>
    </row>
    <row r="273" spans="1:32" x14ac:dyDescent="0.25">
      <c r="A273" s="137"/>
      <c r="B273" s="26"/>
      <c r="E273" s="26"/>
      <c r="F273" s="26"/>
      <c r="N273"/>
      <c r="V273"/>
      <c r="W273"/>
      <c r="X273"/>
      <c r="Y273"/>
      <c r="Z273"/>
      <c r="AA273"/>
      <c r="AB273"/>
      <c r="AE273"/>
      <c r="AF273"/>
    </row>
    <row r="274" spans="1:32" x14ac:dyDescent="0.25">
      <c r="A274" s="137"/>
      <c r="B274" s="26"/>
      <c r="E274" s="26"/>
      <c r="F274" s="26"/>
      <c r="N274"/>
      <c r="V274"/>
      <c r="W274"/>
      <c r="X274"/>
      <c r="Y274"/>
      <c r="Z274"/>
      <c r="AA274"/>
      <c r="AB274"/>
      <c r="AE274"/>
      <c r="AF274"/>
    </row>
    <row r="275" spans="1:32" x14ac:dyDescent="0.25">
      <c r="A275" s="137"/>
      <c r="B275" s="26"/>
      <c r="E275" s="26"/>
      <c r="F275" s="26"/>
      <c r="N275"/>
      <c r="V275"/>
      <c r="W275"/>
      <c r="X275"/>
      <c r="Y275"/>
      <c r="Z275"/>
      <c r="AA275"/>
      <c r="AB275"/>
      <c r="AE275"/>
      <c r="AF275"/>
    </row>
    <row r="276" spans="1:32" x14ac:dyDescent="0.25">
      <c r="A276" s="137"/>
      <c r="B276" s="26"/>
      <c r="E276" s="26"/>
      <c r="F276" s="26"/>
      <c r="N276"/>
      <c r="V276"/>
      <c r="W276"/>
      <c r="X276"/>
      <c r="Y276"/>
      <c r="Z276"/>
      <c r="AA276"/>
      <c r="AB276"/>
      <c r="AE276"/>
      <c r="AF276"/>
    </row>
    <row r="277" spans="1:32" x14ac:dyDescent="0.25">
      <c r="A277" s="137"/>
      <c r="B277" s="26"/>
      <c r="E277" s="26"/>
      <c r="F277" s="26"/>
      <c r="N277"/>
      <c r="V277"/>
      <c r="W277"/>
      <c r="X277"/>
      <c r="Y277"/>
      <c r="Z277"/>
      <c r="AA277"/>
      <c r="AB277"/>
      <c r="AE277"/>
      <c r="AF277"/>
    </row>
    <row r="278" spans="1:32" x14ac:dyDescent="0.25">
      <c r="A278" s="137"/>
      <c r="B278" s="26"/>
      <c r="E278" s="26"/>
      <c r="F278" s="26"/>
      <c r="N278"/>
      <c r="V278"/>
      <c r="W278"/>
      <c r="X278"/>
      <c r="Y278"/>
      <c r="Z278"/>
      <c r="AA278"/>
      <c r="AB278"/>
      <c r="AE278"/>
      <c r="AF278"/>
    </row>
    <row r="279" spans="1:32" x14ac:dyDescent="0.25">
      <c r="A279" s="137"/>
      <c r="B279" s="26"/>
      <c r="E279" s="26"/>
      <c r="F279" s="26"/>
      <c r="N279"/>
      <c r="V279"/>
      <c r="W279"/>
      <c r="X279"/>
      <c r="Y279"/>
      <c r="Z279"/>
      <c r="AA279"/>
      <c r="AB279"/>
      <c r="AE279"/>
      <c r="AF279"/>
    </row>
    <row r="280" spans="1:32" x14ac:dyDescent="0.25">
      <c r="A280" s="137"/>
      <c r="B280" s="26"/>
      <c r="E280" s="26"/>
      <c r="F280" s="26"/>
      <c r="N280"/>
      <c r="V280"/>
      <c r="W280"/>
      <c r="X280"/>
      <c r="Y280"/>
      <c r="Z280"/>
      <c r="AA280"/>
      <c r="AB280"/>
      <c r="AE280"/>
      <c r="AF280"/>
    </row>
    <row r="281" spans="1:32" x14ac:dyDescent="0.25">
      <c r="A281" s="137"/>
      <c r="B281" s="26"/>
      <c r="E281" s="26"/>
      <c r="F281" s="26"/>
      <c r="N281"/>
      <c r="V281"/>
      <c r="W281"/>
      <c r="X281"/>
      <c r="Y281"/>
      <c r="Z281"/>
      <c r="AA281"/>
      <c r="AB281"/>
      <c r="AE281"/>
      <c r="AF281"/>
    </row>
    <row r="282" spans="1:32" x14ac:dyDescent="0.25">
      <c r="A282" s="137"/>
      <c r="B282" s="26"/>
      <c r="E282" s="26"/>
      <c r="F282" s="26"/>
      <c r="N282"/>
      <c r="V282"/>
      <c r="W282"/>
      <c r="X282"/>
      <c r="Y282"/>
      <c r="Z282"/>
      <c r="AA282"/>
      <c r="AB282"/>
      <c r="AE282"/>
      <c r="AF282"/>
    </row>
    <row r="283" spans="1:32" x14ac:dyDescent="0.25">
      <c r="A283" s="137"/>
      <c r="B283" s="26"/>
      <c r="E283" s="26"/>
      <c r="F283" s="26"/>
      <c r="N283"/>
      <c r="V283"/>
      <c r="W283"/>
      <c r="X283"/>
      <c r="Y283"/>
      <c r="Z283"/>
      <c r="AA283"/>
      <c r="AB283"/>
      <c r="AE283"/>
      <c r="AF283"/>
    </row>
    <row r="284" spans="1:32" x14ac:dyDescent="0.25">
      <c r="A284" s="137"/>
      <c r="B284" s="26"/>
      <c r="E284" s="26"/>
      <c r="F284" s="26"/>
      <c r="N284"/>
      <c r="V284"/>
      <c r="W284"/>
      <c r="X284"/>
      <c r="Y284"/>
      <c r="Z284"/>
      <c r="AA284"/>
      <c r="AB284"/>
      <c r="AE284"/>
      <c r="AF284"/>
    </row>
    <row r="285" spans="1:32" x14ac:dyDescent="0.25">
      <c r="A285" s="137"/>
      <c r="B285" s="26"/>
      <c r="E285" s="26"/>
      <c r="F285" s="26"/>
      <c r="N285"/>
      <c r="V285"/>
      <c r="W285"/>
      <c r="X285"/>
      <c r="Y285"/>
      <c r="Z285"/>
      <c r="AA285"/>
      <c r="AB285"/>
      <c r="AE285"/>
      <c r="AF285"/>
    </row>
    <row r="286" spans="1:32" x14ac:dyDescent="0.25">
      <c r="A286" s="137"/>
      <c r="B286" s="26"/>
      <c r="E286" s="26"/>
      <c r="F286" s="26"/>
      <c r="N286"/>
      <c r="V286"/>
      <c r="W286"/>
      <c r="X286"/>
      <c r="Y286"/>
      <c r="Z286"/>
      <c r="AA286"/>
      <c r="AB286"/>
      <c r="AE286"/>
      <c r="AF286"/>
    </row>
    <row r="287" spans="1:32" x14ac:dyDescent="0.25">
      <c r="A287" s="137"/>
      <c r="B287" s="26"/>
      <c r="E287" s="26"/>
      <c r="F287" s="26"/>
      <c r="N287"/>
      <c r="V287"/>
      <c r="W287"/>
      <c r="X287"/>
      <c r="Y287"/>
      <c r="Z287"/>
      <c r="AA287"/>
      <c r="AB287"/>
      <c r="AE287"/>
      <c r="AF287"/>
    </row>
    <row r="288" spans="1:32" x14ac:dyDescent="0.25">
      <c r="A288" s="137"/>
      <c r="B288" s="26"/>
      <c r="E288" s="26"/>
      <c r="F288" s="26"/>
      <c r="N288"/>
      <c r="V288"/>
      <c r="W288"/>
      <c r="X288"/>
      <c r="Y288"/>
      <c r="Z288"/>
      <c r="AA288"/>
      <c r="AB288"/>
      <c r="AE288"/>
      <c r="AF288"/>
    </row>
    <row r="289" spans="1:32" x14ac:dyDescent="0.25">
      <c r="A289" s="137"/>
      <c r="B289" s="26"/>
      <c r="E289" s="26"/>
      <c r="F289" s="26"/>
      <c r="N289"/>
      <c r="V289"/>
      <c r="W289"/>
      <c r="X289"/>
      <c r="Y289"/>
      <c r="Z289"/>
      <c r="AA289"/>
      <c r="AB289"/>
      <c r="AE289"/>
      <c r="AF289"/>
    </row>
    <row r="290" spans="1:32" x14ac:dyDescent="0.25">
      <c r="A290" s="137"/>
      <c r="B290" s="26"/>
      <c r="E290" s="26"/>
      <c r="F290" s="26"/>
      <c r="N290"/>
      <c r="V290"/>
      <c r="W290"/>
      <c r="X290"/>
      <c r="Y290"/>
      <c r="Z290"/>
      <c r="AA290"/>
      <c r="AB290"/>
      <c r="AE290"/>
      <c r="AF290"/>
    </row>
    <row r="291" spans="1:32" x14ac:dyDescent="0.25">
      <c r="A291" s="137"/>
      <c r="B291" s="26"/>
      <c r="E291" s="26"/>
      <c r="F291" s="26"/>
      <c r="N291"/>
      <c r="V291"/>
      <c r="W291"/>
      <c r="X291"/>
      <c r="Y291"/>
      <c r="Z291"/>
      <c r="AA291"/>
      <c r="AB291"/>
      <c r="AE291"/>
      <c r="AF291"/>
    </row>
    <row r="292" spans="1:32" x14ac:dyDescent="0.25">
      <c r="A292" s="137"/>
      <c r="B292" s="26"/>
      <c r="E292" s="26"/>
      <c r="F292" s="26"/>
      <c r="N292"/>
      <c r="V292"/>
      <c r="W292"/>
      <c r="X292"/>
      <c r="Y292"/>
      <c r="Z292"/>
      <c r="AA292"/>
      <c r="AB292"/>
      <c r="AE292"/>
      <c r="AF292"/>
    </row>
    <row r="293" spans="1:32" x14ac:dyDescent="0.25">
      <c r="A293" s="137"/>
      <c r="B293" s="26"/>
      <c r="E293" s="26"/>
      <c r="F293" s="26"/>
      <c r="N293"/>
      <c r="V293"/>
      <c r="W293"/>
      <c r="X293"/>
      <c r="Y293"/>
      <c r="Z293"/>
      <c r="AA293"/>
      <c r="AB293"/>
      <c r="AE293"/>
      <c r="AF293"/>
    </row>
    <row r="294" spans="1:32" x14ac:dyDescent="0.25">
      <c r="A294" s="137"/>
      <c r="B294" s="26"/>
      <c r="E294" s="26"/>
      <c r="F294" s="26"/>
      <c r="N294"/>
      <c r="V294"/>
      <c r="W294"/>
      <c r="X294"/>
      <c r="Y294"/>
      <c r="Z294"/>
      <c r="AA294"/>
      <c r="AB294"/>
      <c r="AE294"/>
      <c r="AF294"/>
    </row>
    <row r="295" spans="1:32" x14ac:dyDescent="0.25">
      <c r="A295" s="137"/>
      <c r="B295" s="26"/>
      <c r="E295" s="26"/>
      <c r="F295" s="26"/>
      <c r="N295"/>
      <c r="V295"/>
      <c r="W295"/>
      <c r="X295"/>
      <c r="Y295"/>
      <c r="Z295"/>
      <c r="AA295"/>
      <c r="AB295"/>
      <c r="AE295"/>
      <c r="AF295"/>
    </row>
    <row r="296" spans="1:32" x14ac:dyDescent="0.25">
      <c r="A296" s="137"/>
      <c r="B296" s="26"/>
      <c r="E296" s="26"/>
      <c r="F296" s="26"/>
      <c r="N296"/>
      <c r="V296"/>
      <c r="W296"/>
      <c r="X296"/>
      <c r="Y296"/>
      <c r="Z296"/>
      <c r="AA296"/>
      <c r="AB296"/>
      <c r="AE296"/>
      <c r="AF296"/>
    </row>
    <row r="297" spans="1:32" x14ac:dyDescent="0.25">
      <c r="A297" s="137"/>
      <c r="B297" s="26"/>
      <c r="E297" s="26"/>
      <c r="F297" s="26"/>
      <c r="N297"/>
      <c r="V297"/>
      <c r="W297"/>
      <c r="X297"/>
      <c r="Y297"/>
      <c r="Z297"/>
      <c r="AA297"/>
      <c r="AB297"/>
      <c r="AE297"/>
      <c r="AF297"/>
    </row>
    <row r="298" spans="1:32" x14ac:dyDescent="0.25">
      <c r="A298" s="137"/>
      <c r="B298" s="26"/>
      <c r="E298" s="26"/>
      <c r="F298" s="26"/>
      <c r="N298"/>
      <c r="V298"/>
      <c r="W298"/>
      <c r="X298"/>
      <c r="Y298"/>
      <c r="Z298"/>
      <c r="AA298"/>
      <c r="AB298"/>
      <c r="AE298"/>
      <c r="AF298"/>
    </row>
    <row r="299" spans="1:32" x14ac:dyDescent="0.25">
      <c r="A299" s="137"/>
      <c r="B299" s="26"/>
      <c r="E299" s="26"/>
      <c r="F299" s="26"/>
      <c r="N299"/>
      <c r="V299"/>
      <c r="W299"/>
      <c r="X299"/>
      <c r="Y299"/>
      <c r="Z299"/>
      <c r="AA299"/>
      <c r="AB299"/>
      <c r="AE299"/>
      <c r="AF299"/>
    </row>
    <row r="300" spans="1:32" x14ac:dyDescent="0.25">
      <c r="A300" s="137"/>
      <c r="B300" s="26"/>
      <c r="E300" s="26"/>
      <c r="F300" s="26"/>
      <c r="N300"/>
      <c r="V300"/>
      <c r="W300"/>
      <c r="X300"/>
      <c r="Y300"/>
      <c r="Z300"/>
      <c r="AA300"/>
      <c r="AB300"/>
      <c r="AE300"/>
      <c r="AF300"/>
    </row>
    <row r="301" spans="1:32" x14ac:dyDescent="0.25">
      <c r="A301" s="137"/>
      <c r="B301" s="26"/>
      <c r="E301" s="26"/>
      <c r="F301" s="26"/>
      <c r="N301"/>
      <c r="V301"/>
      <c r="W301"/>
      <c r="X301"/>
      <c r="Y301"/>
      <c r="Z301"/>
      <c r="AA301"/>
      <c r="AB301"/>
      <c r="AE301"/>
      <c r="AF301"/>
    </row>
    <row r="302" spans="1:32" x14ac:dyDescent="0.25">
      <c r="A302" s="137"/>
      <c r="B302" s="26"/>
      <c r="E302" s="26"/>
      <c r="F302" s="26"/>
      <c r="N302"/>
      <c r="V302"/>
      <c r="W302"/>
      <c r="X302"/>
      <c r="Y302"/>
      <c r="Z302"/>
      <c r="AA302"/>
      <c r="AB302"/>
      <c r="AE302"/>
      <c r="AF302"/>
    </row>
    <row r="303" spans="1:32" x14ac:dyDescent="0.25">
      <c r="A303" s="137"/>
      <c r="B303" s="26"/>
      <c r="E303" s="26"/>
      <c r="F303" s="26"/>
      <c r="N303"/>
      <c r="V303"/>
      <c r="W303"/>
      <c r="X303"/>
      <c r="Y303"/>
      <c r="Z303"/>
      <c r="AA303"/>
      <c r="AB303"/>
      <c r="AE303"/>
      <c r="AF303"/>
    </row>
    <row r="304" spans="1:32" x14ac:dyDescent="0.25">
      <c r="A304" s="137"/>
      <c r="B304" s="26"/>
      <c r="E304" s="26"/>
      <c r="F304" s="26"/>
      <c r="N304"/>
      <c r="V304"/>
      <c r="W304"/>
      <c r="X304"/>
      <c r="Y304"/>
      <c r="Z304"/>
      <c r="AA304"/>
      <c r="AB304"/>
      <c r="AE304"/>
      <c r="AF304"/>
    </row>
    <row r="305" spans="1:32" x14ac:dyDescent="0.25">
      <c r="A305" s="137"/>
      <c r="B305" s="26"/>
      <c r="E305" s="26"/>
      <c r="F305" s="26"/>
      <c r="N305"/>
      <c r="V305"/>
      <c r="W305"/>
      <c r="X305"/>
      <c r="Y305"/>
      <c r="Z305"/>
      <c r="AA305"/>
      <c r="AB305"/>
      <c r="AE305"/>
      <c r="AF305"/>
    </row>
    <row r="306" spans="1:32" x14ac:dyDescent="0.25">
      <c r="A306" s="137"/>
      <c r="B306" s="26"/>
      <c r="E306" s="26"/>
      <c r="F306" s="26"/>
      <c r="N306"/>
      <c r="V306"/>
      <c r="W306"/>
      <c r="X306"/>
      <c r="Y306"/>
      <c r="Z306"/>
      <c r="AA306"/>
      <c r="AB306"/>
      <c r="AE306"/>
      <c r="AF306"/>
    </row>
    <row r="307" spans="1:32" x14ac:dyDescent="0.25">
      <c r="A307" s="137"/>
      <c r="B307" s="26"/>
      <c r="E307" s="26"/>
      <c r="F307" s="26"/>
      <c r="N307"/>
      <c r="V307"/>
      <c r="W307"/>
      <c r="X307"/>
      <c r="Y307"/>
      <c r="Z307"/>
      <c r="AA307"/>
      <c r="AB307"/>
      <c r="AE307"/>
      <c r="AF307"/>
    </row>
    <row r="308" spans="1:32" x14ac:dyDescent="0.25">
      <c r="A308" s="137"/>
      <c r="B308" s="26"/>
      <c r="E308" s="26"/>
      <c r="F308" s="26"/>
      <c r="N308"/>
      <c r="V308"/>
      <c r="W308"/>
      <c r="X308"/>
      <c r="Y308"/>
      <c r="Z308"/>
      <c r="AA308"/>
      <c r="AB308"/>
      <c r="AE308"/>
      <c r="AF308"/>
    </row>
    <row r="309" spans="1:32" x14ac:dyDescent="0.25">
      <c r="A309" s="137"/>
      <c r="B309" s="26"/>
      <c r="E309" s="26"/>
      <c r="F309" s="26"/>
      <c r="N309"/>
      <c r="V309"/>
      <c r="W309"/>
      <c r="X309"/>
      <c r="Y309"/>
      <c r="Z309"/>
      <c r="AA309"/>
      <c r="AB309"/>
      <c r="AE309"/>
      <c r="AF309"/>
    </row>
    <row r="310" spans="1:32" x14ac:dyDescent="0.25">
      <c r="A310" s="137"/>
      <c r="B310" s="26"/>
      <c r="E310" s="26"/>
      <c r="F310" s="26"/>
      <c r="N310"/>
      <c r="V310"/>
      <c r="W310"/>
      <c r="X310"/>
      <c r="Y310"/>
      <c r="Z310"/>
      <c r="AA310"/>
      <c r="AB310"/>
      <c r="AE310"/>
      <c r="AF310"/>
    </row>
    <row r="311" spans="1:32" x14ac:dyDescent="0.25">
      <c r="A311" s="137"/>
      <c r="B311" s="26"/>
      <c r="E311" s="26"/>
      <c r="F311" s="26"/>
      <c r="N311"/>
      <c r="V311"/>
      <c r="W311"/>
      <c r="X311"/>
      <c r="Y311"/>
      <c r="Z311"/>
      <c r="AA311"/>
      <c r="AB311"/>
      <c r="AE311"/>
      <c r="AF311"/>
    </row>
    <row r="312" spans="1:32" x14ac:dyDescent="0.25">
      <c r="A312" s="137"/>
      <c r="B312" s="26"/>
      <c r="E312" s="26"/>
      <c r="F312" s="26"/>
      <c r="N312"/>
      <c r="V312"/>
      <c r="W312"/>
      <c r="X312"/>
      <c r="Y312"/>
      <c r="Z312"/>
      <c r="AA312"/>
      <c r="AB312"/>
      <c r="AE312"/>
      <c r="AF312"/>
    </row>
    <row r="313" spans="1:32" x14ac:dyDescent="0.25">
      <c r="A313" s="137"/>
      <c r="B313" s="26"/>
      <c r="E313" s="26"/>
      <c r="F313" s="26"/>
      <c r="N313"/>
      <c r="V313"/>
      <c r="W313"/>
      <c r="X313"/>
      <c r="Y313"/>
      <c r="Z313"/>
      <c r="AA313"/>
      <c r="AB313"/>
      <c r="AE313"/>
      <c r="AF313"/>
    </row>
    <row r="314" spans="1:32" x14ac:dyDescent="0.25">
      <c r="A314" s="137"/>
      <c r="B314" s="26"/>
      <c r="E314" s="26"/>
      <c r="F314" s="26"/>
      <c r="N314"/>
      <c r="V314"/>
      <c r="W314"/>
      <c r="X314"/>
      <c r="Y314"/>
      <c r="Z314"/>
      <c r="AA314"/>
      <c r="AB314"/>
      <c r="AE314"/>
      <c r="AF314"/>
    </row>
    <row r="315" spans="1:32" x14ac:dyDescent="0.25">
      <c r="A315" s="137"/>
      <c r="B315" s="26"/>
      <c r="E315" s="26"/>
      <c r="F315" s="26"/>
      <c r="N315"/>
      <c r="V315"/>
      <c r="W315"/>
      <c r="X315"/>
      <c r="Y315"/>
      <c r="Z315"/>
      <c r="AA315"/>
      <c r="AB315"/>
      <c r="AE315"/>
      <c r="AF315"/>
    </row>
    <row r="316" spans="1:32" x14ac:dyDescent="0.25">
      <c r="A316" s="137"/>
      <c r="B316" s="26"/>
      <c r="E316" s="26"/>
      <c r="F316" s="26"/>
      <c r="N316"/>
      <c r="V316"/>
      <c r="W316"/>
      <c r="X316"/>
      <c r="Y316"/>
      <c r="Z316"/>
      <c r="AA316"/>
      <c r="AB316"/>
      <c r="AE316"/>
      <c r="AF316"/>
    </row>
    <row r="317" spans="1:32" x14ac:dyDescent="0.25">
      <c r="A317" s="137"/>
      <c r="B317" s="26"/>
      <c r="E317" s="26"/>
      <c r="F317" s="26"/>
      <c r="N317"/>
      <c r="V317"/>
      <c r="W317"/>
      <c r="X317"/>
      <c r="Y317"/>
      <c r="Z317"/>
      <c r="AA317"/>
      <c r="AB317"/>
      <c r="AE317"/>
      <c r="AF317"/>
    </row>
    <row r="318" spans="1:32" x14ac:dyDescent="0.25">
      <c r="A318" s="137"/>
      <c r="B318" s="26"/>
      <c r="E318" s="26"/>
      <c r="F318" s="26"/>
      <c r="N318"/>
      <c r="V318"/>
      <c r="W318"/>
      <c r="X318"/>
      <c r="Y318"/>
      <c r="Z318"/>
      <c r="AA318"/>
      <c r="AB318"/>
      <c r="AE318"/>
      <c r="AF318"/>
    </row>
    <row r="319" spans="1:32" x14ac:dyDescent="0.25">
      <c r="A319" s="137"/>
      <c r="B319" s="26"/>
      <c r="E319" s="26"/>
      <c r="F319" s="26"/>
      <c r="N319"/>
      <c r="V319"/>
      <c r="W319"/>
      <c r="X319"/>
      <c r="Y319"/>
      <c r="Z319"/>
      <c r="AA319"/>
      <c r="AB319"/>
      <c r="AE319"/>
      <c r="AF319"/>
    </row>
    <row r="320" spans="1:32" x14ac:dyDescent="0.25">
      <c r="A320" s="137"/>
      <c r="B320" s="26"/>
      <c r="E320" s="26"/>
      <c r="F320" s="26"/>
      <c r="N320"/>
      <c r="V320"/>
      <c r="W320"/>
      <c r="X320"/>
      <c r="Y320"/>
      <c r="Z320"/>
      <c r="AA320"/>
      <c r="AB320"/>
      <c r="AE320"/>
      <c r="AF320"/>
    </row>
    <row r="321" spans="1:32" x14ac:dyDescent="0.25">
      <c r="A321" s="137"/>
      <c r="B321" s="26"/>
      <c r="E321" s="26"/>
      <c r="F321" s="26"/>
      <c r="N321"/>
      <c r="V321"/>
      <c r="W321"/>
      <c r="X321"/>
      <c r="Y321"/>
      <c r="Z321"/>
      <c r="AA321"/>
      <c r="AB321"/>
      <c r="AE321"/>
      <c r="AF321"/>
    </row>
    <row r="322" spans="1:32" x14ac:dyDescent="0.25">
      <c r="A322" s="137"/>
      <c r="B322" s="26"/>
      <c r="E322" s="26"/>
      <c r="F322" s="26"/>
      <c r="N322"/>
      <c r="V322"/>
      <c r="W322"/>
      <c r="X322"/>
      <c r="Y322"/>
      <c r="Z322"/>
      <c r="AA322"/>
      <c r="AB322"/>
      <c r="AE322"/>
      <c r="AF322"/>
    </row>
    <row r="323" spans="1:32" x14ac:dyDescent="0.25">
      <c r="A323" s="137"/>
      <c r="B323" s="26"/>
      <c r="E323" s="26"/>
      <c r="F323" s="26"/>
      <c r="N323"/>
      <c r="V323"/>
      <c r="W323"/>
      <c r="X323"/>
      <c r="Y323"/>
      <c r="Z323"/>
      <c r="AA323"/>
      <c r="AB323"/>
      <c r="AE323"/>
      <c r="AF323"/>
    </row>
    <row r="324" spans="1:32" x14ac:dyDescent="0.25">
      <c r="A324" s="137"/>
      <c r="B324" s="26"/>
      <c r="E324" s="26"/>
      <c r="F324" s="26"/>
      <c r="N324"/>
      <c r="V324"/>
      <c r="W324"/>
      <c r="X324"/>
      <c r="Y324"/>
      <c r="Z324"/>
      <c r="AA324"/>
      <c r="AB324"/>
      <c r="AE324"/>
      <c r="AF324"/>
    </row>
    <row r="325" spans="1:32" x14ac:dyDescent="0.25">
      <c r="A325" s="137"/>
      <c r="B325" s="26"/>
      <c r="E325" s="26"/>
      <c r="F325" s="26"/>
      <c r="N325"/>
      <c r="V325"/>
      <c r="W325"/>
      <c r="X325"/>
      <c r="Y325"/>
      <c r="Z325"/>
      <c r="AA325"/>
      <c r="AB325"/>
      <c r="AE325"/>
      <c r="AF325"/>
    </row>
    <row r="326" spans="1:32" x14ac:dyDescent="0.25">
      <c r="A326" s="137"/>
      <c r="B326" s="26"/>
      <c r="E326" s="26"/>
      <c r="F326" s="26"/>
      <c r="N326"/>
      <c r="V326"/>
      <c r="W326"/>
      <c r="X326"/>
      <c r="Y326"/>
      <c r="Z326"/>
      <c r="AA326"/>
      <c r="AB326"/>
      <c r="AE326"/>
      <c r="AF326"/>
    </row>
    <row r="327" spans="1:32" x14ac:dyDescent="0.25">
      <c r="A327" s="137"/>
      <c r="B327" s="26"/>
      <c r="E327" s="26"/>
      <c r="F327" s="26"/>
      <c r="N327"/>
      <c r="V327"/>
      <c r="W327"/>
      <c r="X327"/>
      <c r="Y327"/>
      <c r="Z327"/>
      <c r="AA327"/>
      <c r="AB327"/>
      <c r="AE327"/>
      <c r="AF327"/>
    </row>
    <row r="328" spans="1:32" x14ac:dyDescent="0.25">
      <c r="A328" s="137"/>
      <c r="B328" s="26"/>
      <c r="E328" s="26"/>
      <c r="F328" s="26"/>
      <c r="N328"/>
      <c r="V328"/>
      <c r="W328"/>
      <c r="X328"/>
      <c r="Y328"/>
      <c r="Z328"/>
      <c r="AA328"/>
      <c r="AB328"/>
      <c r="AE328"/>
      <c r="AF328"/>
    </row>
    <row r="329" spans="1:32" x14ac:dyDescent="0.25">
      <c r="A329" s="137"/>
      <c r="B329" s="26"/>
      <c r="E329" s="26"/>
      <c r="F329" s="26"/>
      <c r="N329"/>
      <c r="V329"/>
      <c r="W329"/>
      <c r="X329"/>
      <c r="Y329"/>
      <c r="Z329"/>
      <c r="AA329"/>
      <c r="AB329"/>
      <c r="AE329"/>
      <c r="AF329"/>
    </row>
    <row r="330" spans="1:32" x14ac:dyDescent="0.25">
      <c r="A330" s="137"/>
      <c r="B330" s="26"/>
      <c r="E330" s="26"/>
      <c r="F330" s="26"/>
      <c r="N330"/>
      <c r="V330"/>
      <c r="W330"/>
      <c r="X330"/>
      <c r="Y330"/>
      <c r="Z330"/>
      <c r="AA330"/>
      <c r="AB330"/>
      <c r="AE330"/>
      <c r="AF330"/>
    </row>
    <row r="331" spans="1:32" x14ac:dyDescent="0.25">
      <c r="A331" s="137"/>
      <c r="B331" s="26"/>
      <c r="E331" s="26"/>
      <c r="F331" s="26"/>
      <c r="N331"/>
      <c r="V331"/>
      <c r="W331"/>
      <c r="X331"/>
      <c r="Y331"/>
      <c r="Z331"/>
      <c r="AA331"/>
      <c r="AB331"/>
      <c r="AE331"/>
      <c r="AF331"/>
    </row>
    <row r="332" spans="1:32" x14ac:dyDescent="0.25">
      <c r="A332" s="137"/>
      <c r="B332" s="26"/>
      <c r="E332" s="26"/>
      <c r="F332" s="26"/>
      <c r="N332"/>
      <c r="V332"/>
      <c r="W332"/>
      <c r="X332"/>
      <c r="Y332"/>
      <c r="Z332"/>
      <c r="AA332"/>
      <c r="AB332"/>
      <c r="AE332"/>
      <c r="AF332"/>
    </row>
    <row r="333" spans="1:32" x14ac:dyDescent="0.25">
      <c r="A333" s="137"/>
      <c r="B333" s="26"/>
      <c r="E333" s="26"/>
      <c r="F333" s="26"/>
      <c r="N333"/>
      <c r="V333"/>
      <c r="W333"/>
      <c r="X333"/>
      <c r="Y333"/>
      <c r="Z333"/>
      <c r="AA333"/>
      <c r="AB333"/>
      <c r="AE333"/>
      <c r="AF333"/>
    </row>
    <row r="334" spans="1:32" x14ac:dyDescent="0.25">
      <c r="A334" s="137"/>
      <c r="B334" s="26"/>
      <c r="E334" s="26"/>
      <c r="F334" s="26"/>
      <c r="N334"/>
      <c r="V334"/>
      <c r="W334"/>
      <c r="X334"/>
      <c r="Y334"/>
      <c r="Z334"/>
      <c r="AA334"/>
      <c r="AB334"/>
      <c r="AE334"/>
      <c r="AF334"/>
    </row>
    <row r="335" spans="1:32" x14ac:dyDescent="0.25">
      <c r="A335" s="137"/>
      <c r="B335" s="26"/>
      <c r="E335" s="26"/>
      <c r="F335" s="26"/>
      <c r="N335"/>
      <c r="V335"/>
      <c r="W335"/>
      <c r="X335"/>
      <c r="Y335"/>
      <c r="Z335"/>
      <c r="AA335"/>
      <c r="AB335"/>
      <c r="AE335"/>
      <c r="AF335"/>
    </row>
    <row r="336" spans="1:32" x14ac:dyDescent="0.25">
      <c r="A336" s="137"/>
      <c r="B336" s="26"/>
      <c r="E336" s="26"/>
      <c r="F336" s="26"/>
      <c r="N336"/>
      <c r="V336"/>
      <c r="W336"/>
      <c r="X336"/>
      <c r="Y336"/>
      <c r="Z336"/>
      <c r="AA336"/>
      <c r="AB336"/>
      <c r="AE336"/>
      <c r="AF336"/>
    </row>
    <row r="337" spans="1:32" x14ac:dyDescent="0.25">
      <c r="A337" s="137"/>
      <c r="B337" s="26"/>
      <c r="E337" s="26"/>
      <c r="F337" s="26"/>
      <c r="N337"/>
      <c r="V337"/>
      <c r="W337"/>
      <c r="X337"/>
      <c r="Y337"/>
      <c r="Z337"/>
      <c r="AA337"/>
      <c r="AB337"/>
      <c r="AE337"/>
      <c r="AF337"/>
    </row>
    <row r="338" spans="1:32" x14ac:dyDescent="0.25">
      <c r="A338" s="137"/>
      <c r="B338" s="26"/>
      <c r="E338" s="26"/>
      <c r="F338" s="26"/>
      <c r="N338"/>
      <c r="V338"/>
      <c r="W338"/>
      <c r="X338"/>
      <c r="Y338"/>
      <c r="Z338"/>
      <c r="AA338"/>
      <c r="AB338"/>
      <c r="AE338"/>
      <c r="AF338"/>
    </row>
    <row r="339" spans="1:32" x14ac:dyDescent="0.25">
      <c r="A339" s="137"/>
      <c r="B339" s="26"/>
      <c r="E339" s="26"/>
      <c r="F339" s="26"/>
      <c r="N339"/>
      <c r="V339"/>
      <c r="W339"/>
      <c r="X339"/>
      <c r="Y339"/>
      <c r="Z339"/>
      <c r="AA339"/>
      <c r="AB339"/>
      <c r="AE339"/>
      <c r="AF339"/>
    </row>
    <row r="340" spans="1:32" x14ac:dyDescent="0.25">
      <c r="A340" s="137"/>
      <c r="B340" s="26"/>
      <c r="E340" s="26"/>
      <c r="F340" s="26"/>
      <c r="N340"/>
      <c r="V340"/>
      <c r="W340"/>
      <c r="X340"/>
      <c r="Y340"/>
      <c r="Z340"/>
      <c r="AA340"/>
      <c r="AB340"/>
      <c r="AE340"/>
      <c r="AF340"/>
    </row>
    <row r="341" spans="1:32" x14ac:dyDescent="0.25">
      <c r="A341" s="137"/>
      <c r="B341" s="26"/>
      <c r="E341" s="26"/>
      <c r="F341" s="26"/>
      <c r="N341"/>
      <c r="V341"/>
      <c r="W341"/>
      <c r="X341"/>
      <c r="Y341"/>
      <c r="Z341"/>
      <c r="AA341"/>
      <c r="AB341"/>
      <c r="AE341"/>
      <c r="AF341"/>
    </row>
    <row r="342" spans="1:32" x14ac:dyDescent="0.25">
      <c r="A342" s="137"/>
      <c r="B342" s="26"/>
      <c r="E342" s="26"/>
      <c r="F342" s="26"/>
      <c r="N342"/>
      <c r="V342"/>
      <c r="W342"/>
      <c r="X342"/>
      <c r="Y342"/>
      <c r="Z342"/>
      <c r="AA342"/>
      <c r="AB342"/>
      <c r="AE342"/>
      <c r="AF342"/>
    </row>
    <row r="343" spans="1:32" x14ac:dyDescent="0.25">
      <c r="A343" s="137"/>
      <c r="B343" s="26"/>
      <c r="E343" s="26"/>
      <c r="F343" s="26"/>
      <c r="N343"/>
      <c r="V343"/>
      <c r="W343"/>
      <c r="X343"/>
      <c r="Y343"/>
      <c r="Z343"/>
      <c r="AA343"/>
      <c r="AB343"/>
      <c r="AE343"/>
      <c r="AF343"/>
    </row>
    <row r="344" spans="1:32" x14ac:dyDescent="0.25">
      <c r="A344" s="137"/>
      <c r="B344" s="26"/>
      <c r="E344" s="26"/>
      <c r="F344" s="26"/>
      <c r="N344"/>
      <c r="V344"/>
      <c r="W344"/>
      <c r="X344"/>
      <c r="Y344"/>
      <c r="Z344"/>
      <c r="AA344"/>
      <c r="AB344"/>
      <c r="AE344"/>
      <c r="AF344"/>
    </row>
    <row r="345" spans="1:32" x14ac:dyDescent="0.25">
      <c r="A345" s="137"/>
      <c r="B345" s="26"/>
      <c r="E345" s="26"/>
      <c r="F345" s="26"/>
      <c r="N345"/>
      <c r="V345"/>
      <c r="W345"/>
      <c r="X345"/>
      <c r="Y345"/>
      <c r="Z345"/>
      <c r="AA345"/>
      <c r="AB345"/>
      <c r="AE345"/>
      <c r="AF345"/>
    </row>
    <row r="346" spans="1:32" x14ac:dyDescent="0.25">
      <c r="A346" s="137"/>
      <c r="B346" s="26"/>
      <c r="E346" s="26"/>
      <c r="F346" s="26"/>
      <c r="N346"/>
      <c r="V346"/>
      <c r="W346"/>
      <c r="X346"/>
      <c r="Y346"/>
      <c r="Z346"/>
      <c r="AA346"/>
      <c r="AB346"/>
      <c r="AE346"/>
      <c r="AF346"/>
    </row>
    <row r="347" spans="1:32" x14ac:dyDescent="0.25">
      <c r="A347" s="137"/>
      <c r="B347" s="26"/>
      <c r="E347" s="26"/>
      <c r="F347" s="26"/>
      <c r="N347"/>
      <c r="V347"/>
      <c r="W347"/>
      <c r="X347"/>
      <c r="Y347"/>
      <c r="Z347"/>
      <c r="AA347"/>
      <c r="AB347"/>
      <c r="AE347"/>
      <c r="AF347"/>
    </row>
    <row r="348" spans="1:32" x14ac:dyDescent="0.25">
      <c r="A348" s="137"/>
      <c r="B348" s="26"/>
      <c r="E348" s="26"/>
      <c r="F348" s="26"/>
      <c r="N348"/>
      <c r="V348"/>
      <c r="W348"/>
      <c r="X348"/>
      <c r="Y348"/>
      <c r="Z348"/>
      <c r="AA348"/>
      <c r="AB348"/>
      <c r="AE348"/>
      <c r="AF348"/>
    </row>
    <row r="349" spans="1:32" x14ac:dyDescent="0.25">
      <c r="A349" s="137"/>
      <c r="B349" s="26"/>
      <c r="E349" s="26"/>
      <c r="F349" s="26"/>
      <c r="N349"/>
      <c r="V349"/>
      <c r="W349"/>
      <c r="X349"/>
      <c r="Y349"/>
      <c r="Z349"/>
      <c r="AA349"/>
      <c r="AB349"/>
      <c r="AE349"/>
      <c r="AF349"/>
    </row>
    <row r="350" spans="1:32" x14ac:dyDescent="0.25">
      <c r="A350" s="137"/>
      <c r="B350" s="26"/>
      <c r="E350" s="26"/>
      <c r="F350" s="26"/>
      <c r="N350"/>
      <c r="V350"/>
      <c r="W350"/>
      <c r="X350"/>
      <c r="Y350"/>
      <c r="Z350"/>
      <c r="AA350"/>
      <c r="AB350"/>
      <c r="AE350"/>
      <c r="AF350"/>
    </row>
    <row r="351" spans="1:32" x14ac:dyDescent="0.25">
      <c r="A351" s="137"/>
      <c r="B351" s="26"/>
      <c r="E351" s="26"/>
      <c r="F351" s="26"/>
      <c r="N351"/>
      <c r="V351"/>
      <c r="W351"/>
      <c r="X351"/>
      <c r="Y351"/>
      <c r="Z351"/>
      <c r="AA351"/>
      <c r="AB351"/>
      <c r="AE351"/>
      <c r="AF351"/>
    </row>
    <row r="352" spans="1:32" x14ac:dyDescent="0.25">
      <c r="A352" s="137"/>
      <c r="B352" s="26"/>
      <c r="E352" s="26"/>
      <c r="F352" s="26"/>
      <c r="N352"/>
      <c r="V352"/>
      <c r="W352"/>
      <c r="X352"/>
      <c r="Y352"/>
      <c r="Z352"/>
      <c r="AA352"/>
      <c r="AB352"/>
      <c r="AE352"/>
      <c r="AF352"/>
    </row>
    <row r="353" spans="1:32" x14ac:dyDescent="0.25">
      <c r="A353" s="137"/>
      <c r="B353" s="26"/>
      <c r="E353" s="26"/>
      <c r="F353" s="26"/>
      <c r="N353"/>
      <c r="V353"/>
      <c r="W353"/>
      <c r="X353"/>
      <c r="Y353"/>
      <c r="Z353"/>
      <c r="AA353"/>
      <c r="AB353"/>
      <c r="AE353"/>
      <c r="AF353"/>
    </row>
    <row r="354" spans="1:32" x14ac:dyDescent="0.25">
      <c r="A354" s="137"/>
      <c r="B354" s="26"/>
      <c r="E354" s="26"/>
      <c r="F354" s="26"/>
      <c r="N354"/>
      <c r="V354"/>
      <c r="W354"/>
      <c r="X354"/>
      <c r="Y354"/>
      <c r="Z354"/>
      <c r="AA354"/>
      <c r="AB354"/>
      <c r="AE354"/>
      <c r="AF354"/>
    </row>
    <row r="355" spans="1:32" x14ac:dyDescent="0.25">
      <c r="A355" s="137"/>
      <c r="B355" s="26"/>
      <c r="E355" s="26"/>
      <c r="F355" s="26"/>
      <c r="N355"/>
      <c r="V355"/>
      <c r="W355"/>
      <c r="X355"/>
      <c r="Y355"/>
      <c r="Z355"/>
      <c r="AA355"/>
      <c r="AB355"/>
      <c r="AE355"/>
      <c r="AF355"/>
    </row>
    <row r="356" spans="1:32" x14ac:dyDescent="0.25">
      <c r="A356" s="137"/>
      <c r="B356" s="26"/>
      <c r="E356" s="26"/>
      <c r="F356" s="26"/>
      <c r="N356"/>
      <c r="V356"/>
      <c r="W356"/>
      <c r="X356"/>
      <c r="Y356"/>
      <c r="Z356"/>
      <c r="AA356"/>
      <c r="AB356"/>
      <c r="AE356"/>
      <c r="AF356"/>
    </row>
    <row r="357" spans="1:32" x14ac:dyDescent="0.25">
      <c r="A357" s="137"/>
      <c r="B357" s="26"/>
      <c r="E357" s="26"/>
      <c r="F357" s="26"/>
      <c r="N357"/>
      <c r="V357"/>
      <c r="W357"/>
      <c r="X357"/>
      <c r="Y357"/>
      <c r="Z357"/>
      <c r="AA357"/>
      <c r="AB357"/>
      <c r="AE357"/>
      <c r="AF357"/>
    </row>
    <row r="358" spans="1:32" x14ac:dyDescent="0.25">
      <c r="A358" s="137"/>
      <c r="B358" s="26"/>
      <c r="E358" s="26"/>
      <c r="F358" s="26"/>
      <c r="N358"/>
      <c r="V358"/>
      <c r="W358"/>
      <c r="X358"/>
      <c r="Y358"/>
      <c r="Z358"/>
      <c r="AA358"/>
      <c r="AB358"/>
      <c r="AE358"/>
      <c r="AF358"/>
    </row>
    <row r="359" spans="1:32" x14ac:dyDescent="0.25">
      <c r="A359" s="137"/>
      <c r="B359" s="26"/>
      <c r="E359" s="26"/>
      <c r="F359" s="26"/>
      <c r="N359"/>
      <c r="V359"/>
      <c r="W359"/>
      <c r="X359"/>
      <c r="Y359"/>
      <c r="Z359"/>
      <c r="AA359"/>
      <c r="AB359"/>
      <c r="AE359"/>
      <c r="AF359"/>
    </row>
    <row r="360" spans="1:32" x14ac:dyDescent="0.25">
      <c r="A360" s="137"/>
      <c r="B360" s="26"/>
      <c r="E360" s="26"/>
      <c r="F360" s="26"/>
      <c r="N360"/>
      <c r="V360"/>
      <c r="W360"/>
      <c r="X360"/>
      <c r="Y360"/>
      <c r="Z360"/>
      <c r="AA360"/>
      <c r="AB360"/>
      <c r="AE360"/>
      <c r="AF360"/>
    </row>
    <row r="361" spans="1:32" x14ac:dyDescent="0.25">
      <c r="A361" s="137"/>
      <c r="B361" s="26"/>
      <c r="E361" s="26"/>
      <c r="F361" s="26"/>
      <c r="N361"/>
      <c r="V361"/>
      <c r="W361"/>
      <c r="X361"/>
      <c r="Y361"/>
      <c r="Z361"/>
      <c r="AA361"/>
      <c r="AB361"/>
      <c r="AE361"/>
      <c r="AF361"/>
    </row>
    <row r="362" spans="1:32" x14ac:dyDescent="0.25">
      <c r="A362" s="137"/>
      <c r="B362" s="26"/>
      <c r="E362" s="26"/>
      <c r="F362" s="26"/>
      <c r="N362"/>
      <c r="V362"/>
      <c r="W362"/>
      <c r="X362"/>
      <c r="Y362"/>
      <c r="Z362"/>
      <c r="AA362"/>
      <c r="AB362"/>
      <c r="AE362"/>
      <c r="AF362"/>
    </row>
    <row r="363" spans="1:32" x14ac:dyDescent="0.25">
      <c r="A363" s="137"/>
      <c r="B363" s="26"/>
      <c r="E363" s="26"/>
      <c r="F363" s="26"/>
      <c r="N363"/>
      <c r="V363"/>
      <c r="W363"/>
      <c r="X363"/>
      <c r="Y363"/>
      <c r="Z363"/>
      <c r="AA363"/>
      <c r="AB363"/>
      <c r="AE363"/>
      <c r="AF363"/>
    </row>
    <row r="364" spans="1:32" x14ac:dyDescent="0.25">
      <c r="A364" s="137"/>
      <c r="B364" s="26"/>
      <c r="E364" s="26"/>
      <c r="F364" s="26"/>
      <c r="N364"/>
      <c r="V364"/>
      <c r="W364"/>
      <c r="X364"/>
      <c r="Y364"/>
      <c r="Z364"/>
      <c r="AA364"/>
      <c r="AB364"/>
      <c r="AE364"/>
      <c r="AF364"/>
    </row>
    <row r="365" spans="1:32" x14ac:dyDescent="0.25">
      <c r="A365" s="137"/>
      <c r="B365" s="26"/>
      <c r="E365" s="26"/>
      <c r="F365" s="26"/>
      <c r="N365"/>
      <c r="V365"/>
      <c r="W365"/>
      <c r="X365"/>
      <c r="Y365"/>
      <c r="Z365"/>
      <c r="AA365"/>
      <c r="AB365"/>
      <c r="AE365"/>
      <c r="AF365"/>
    </row>
    <row r="366" spans="1:32" x14ac:dyDescent="0.25">
      <c r="A366" s="137"/>
      <c r="B366" s="26"/>
      <c r="E366" s="26"/>
      <c r="F366" s="26"/>
      <c r="N366"/>
      <c r="V366"/>
      <c r="W366"/>
      <c r="X366"/>
      <c r="Y366"/>
      <c r="Z366"/>
      <c r="AA366"/>
      <c r="AB366"/>
      <c r="AE366"/>
      <c r="AF366"/>
    </row>
    <row r="367" spans="1:32" x14ac:dyDescent="0.25">
      <c r="A367" s="137"/>
      <c r="B367" s="26"/>
      <c r="E367" s="26"/>
      <c r="F367" s="26"/>
      <c r="N367"/>
      <c r="V367"/>
      <c r="W367"/>
      <c r="X367"/>
      <c r="Y367"/>
      <c r="Z367"/>
      <c r="AA367"/>
      <c r="AB367"/>
      <c r="AE367"/>
      <c r="AF367"/>
    </row>
    <row r="368" spans="1:32" x14ac:dyDescent="0.25">
      <c r="A368" s="137"/>
      <c r="B368" s="26"/>
      <c r="E368" s="26"/>
      <c r="F368" s="26"/>
      <c r="N368"/>
      <c r="V368"/>
      <c r="W368"/>
      <c r="X368"/>
      <c r="Y368"/>
      <c r="Z368"/>
      <c r="AA368"/>
      <c r="AB368"/>
      <c r="AE368"/>
      <c r="AF368"/>
    </row>
    <row r="369" spans="1:32" x14ac:dyDescent="0.25">
      <c r="A369" s="137"/>
      <c r="B369" s="26"/>
      <c r="E369" s="26"/>
      <c r="F369" s="26"/>
      <c r="N369"/>
      <c r="V369"/>
      <c r="W369"/>
      <c r="X369"/>
      <c r="Y369"/>
      <c r="Z369"/>
      <c r="AA369"/>
      <c r="AB369"/>
      <c r="AE369"/>
      <c r="AF369"/>
    </row>
    <row r="370" spans="1:32" x14ac:dyDescent="0.25">
      <c r="A370" s="137"/>
      <c r="B370" s="26"/>
      <c r="E370" s="26"/>
      <c r="F370" s="26"/>
      <c r="N370"/>
      <c r="V370"/>
      <c r="W370"/>
      <c r="X370"/>
      <c r="Y370"/>
      <c r="Z370"/>
      <c r="AA370"/>
      <c r="AB370"/>
      <c r="AE370"/>
      <c r="AF370"/>
    </row>
    <row r="371" spans="1:32" x14ac:dyDescent="0.25">
      <c r="A371" s="137"/>
      <c r="B371" s="26"/>
      <c r="E371" s="26"/>
      <c r="F371" s="26"/>
      <c r="N371"/>
      <c r="V371"/>
      <c r="W371"/>
      <c r="X371"/>
      <c r="Y371"/>
      <c r="Z371"/>
      <c r="AA371"/>
      <c r="AB371"/>
      <c r="AE371"/>
      <c r="AF371"/>
    </row>
    <row r="372" spans="1:32" x14ac:dyDescent="0.25">
      <c r="A372" s="137"/>
      <c r="B372" s="26"/>
      <c r="E372" s="26"/>
      <c r="F372" s="26"/>
      <c r="N372"/>
      <c r="V372"/>
      <c r="W372"/>
      <c r="X372"/>
      <c r="Y372"/>
      <c r="Z372"/>
      <c r="AA372"/>
      <c r="AB372"/>
      <c r="AE372"/>
      <c r="AF372"/>
    </row>
    <row r="373" spans="1:32" x14ac:dyDescent="0.25">
      <c r="A373" s="137"/>
      <c r="B373" s="26"/>
      <c r="E373" s="26"/>
      <c r="F373" s="26"/>
      <c r="N373"/>
      <c r="V373"/>
      <c r="W373"/>
      <c r="X373"/>
      <c r="Y373"/>
      <c r="Z373"/>
      <c r="AA373"/>
      <c r="AB373"/>
      <c r="AE373"/>
      <c r="AF373"/>
    </row>
    <row r="374" spans="1:32" x14ac:dyDescent="0.25">
      <c r="A374" s="137"/>
      <c r="B374" s="26"/>
      <c r="E374" s="26"/>
      <c r="F374" s="26"/>
      <c r="N374"/>
      <c r="V374"/>
      <c r="W374"/>
      <c r="X374"/>
      <c r="Y374"/>
      <c r="Z374"/>
      <c r="AA374"/>
      <c r="AB374"/>
      <c r="AE374"/>
      <c r="AF374"/>
    </row>
    <row r="375" spans="1:32" x14ac:dyDescent="0.25">
      <c r="A375" s="137"/>
      <c r="B375" s="26"/>
      <c r="E375" s="26"/>
      <c r="F375" s="26"/>
      <c r="N375"/>
      <c r="V375"/>
      <c r="W375"/>
      <c r="X375"/>
      <c r="Y375"/>
      <c r="Z375"/>
      <c r="AA375"/>
      <c r="AB375"/>
      <c r="AE375"/>
      <c r="AF375"/>
    </row>
    <row r="376" spans="1:32" x14ac:dyDescent="0.25">
      <c r="A376" s="137"/>
      <c r="B376" s="26"/>
      <c r="E376" s="26"/>
      <c r="F376" s="26"/>
      <c r="N376"/>
      <c r="V376"/>
      <c r="W376"/>
      <c r="X376"/>
      <c r="Y376"/>
      <c r="Z376"/>
      <c r="AA376"/>
      <c r="AB376"/>
      <c r="AE376"/>
      <c r="AF376"/>
    </row>
    <row r="377" spans="1:32" x14ac:dyDescent="0.25">
      <c r="A377" s="137"/>
      <c r="B377" s="26"/>
      <c r="E377" s="26"/>
      <c r="F377" s="26"/>
      <c r="N377"/>
      <c r="V377"/>
      <c r="W377"/>
      <c r="X377"/>
      <c r="Y377"/>
      <c r="Z377"/>
      <c r="AA377"/>
      <c r="AB377"/>
      <c r="AE377"/>
      <c r="AF377"/>
    </row>
    <row r="378" spans="1:32" x14ac:dyDescent="0.25">
      <c r="A378" s="137"/>
      <c r="B378" s="26"/>
      <c r="E378" s="26"/>
      <c r="F378" s="26"/>
      <c r="N378"/>
      <c r="V378"/>
      <c r="W378"/>
      <c r="X378"/>
      <c r="Y378"/>
      <c r="Z378"/>
      <c r="AA378"/>
      <c r="AB378"/>
      <c r="AE378"/>
      <c r="AF378"/>
    </row>
    <row r="379" spans="1:32" x14ac:dyDescent="0.25">
      <c r="A379" s="137"/>
      <c r="B379" s="26"/>
      <c r="E379" s="26"/>
      <c r="F379" s="26"/>
      <c r="N379"/>
      <c r="V379"/>
      <c r="W379"/>
      <c r="X379"/>
      <c r="Y379"/>
      <c r="Z379"/>
      <c r="AA379"/>
      <c r="AB379"/>
      <c r="AE379"/>
      <c r="AF379"/>
    </row>
    <row r="380" spans="1:32" x14ac:dyDescent="0.25">
      <c r="A380" s="137"/>
      <c r="B380" s="26"/>
      <c r="E380" s="26"/>
      <c r="F380" s="26"/>
      <c r="N380"/>
      <c r="V380"/>
      <c r="W380"/>
      <c r="X380"/>
      <c r="Y380"/>
      <c r="Z380"/>
      <c r="AA380"/>
      <c r="AB380"/>
      <c r="AE380"/>
      <c r="AF380"/>
    </row>
    <row r="381" spans="1:32" x14ac:dyDescent="0.25">
      <c r="A381" s="137"/>
      <c r="B381" s="26"/>
      <c r="E381" s="26"/>
      <c r="F381" s="26"/>
      <c r="N381"/>
      <c r="V381"/>
      <c r="W381"/>
      <c r="X381"/>
      <c r="Y381"/>
      <c r="Z381"/>
      <c r="AA381"/>
      <c r="AB381"/>
      <c r="AE381"/>
      <c r="AF381"/>
    </row>
    <row r="382" spans="1:32" x14ac:dyDescent="0.25">
      <c r="A382" s="137"/>
      <c r="B382" s="26"/>
      <c r="E382" s="26"/>
      <c r="F382" s="26"/>
      <c r="N382"/>
      <c r="V382"/>
      <c r="W382"/>
      <c r="X382"/>
      <c r="Y382"/>
      <c r="Z382"/>
      <c r="AA382"/>
      <c r="AB382"/>
      <c r="AE382"/>
      <c r="AF382"/>
    </row>
    <row r="383" spans="1:32" x14ac:dyDescent="0.25">
      <c r="A383" s="137"/>
      <c r="B383" s="26"/>
      <c r="E383" s="26"/>
      <c r="F383" s="26"/>
      <c r="N383"/>
      <c r="V383"/>
      <c r="W383"/>
      <c r="X383"/>
      <c r="Y383"/>
      <c r="Z383"/>
      <c r="AA383"/>
      <c r="AB383"/>
      <c r="AE383"/>
      <c r="AF383"/>
    </row>
    <row r="384" spans="1:32" x14ac:dyDescent="0.25">
      <c r="A384" s="137"/>
      <c r="B384" s="26"/>
      <c r="E384" s="26"/>
      <c r="F384" s="26"/>
      <c r="N384"/>
      <c r="V384"/>
      <c r="W384"/>
      <c r="X384"/>
      <c r="Y384"/>
      <c r="Z384"/>
      <c r="AA384"/>
      <c r="AB384"/>
      <c r="AE384"/>
      <c r="AF384"/>
    </row>
    <row r="385" spans="1:32" x14ac:dyDescent="0.25">
      <c r="A385" s="137"/>
      <c r="B385" s="26"/>
      <c r="E385" s="26"/>
      <c r="F385" s="26"/>
      <c r="N385"/>
      <c r="V385"/>
      <c r="W385"/>
      <c r="X385"/>
      <c r="Y385"/>
      <c r="Z385"/>
      <c r="AA385"/>
      <c r="AB385"/>
      <c r="AE385"/>
      <c r="AF385"/>
    </row>
    <row r="386" spans="1:32" x14ac:dyDescent="0.25">
      <c r="A386" s="137"/>
      <c r="B386" s="26"/>
      <c r="E386" s="26"/>
      <c r="F386" s="26"/>
      <c r="N386"/>
      <c r="V386"/>
      <c r="W386"/>
      <c r="X386"/>
      <c r="Y386"/>
      <c r="Z386"/>
      <c r="AA386"/>
      <c r="AB386"/>
      <c r="AE386"/>
      <c r="AF386"/>
    </row>
    <row r="387" spans="1:32" x14ac:dyDescent="0.25">
      <c r="A387" s="137"/>
      <c r="B387" s="26"/>
      <c r="E387" s="26"/>
      <c r="F387" s="26"/>
      <c r="N387"/>
      <c r="V387"/>
      <c r="W387"/>
      <c r="X387"/>
      <c r="Y387"/>
      <c r="Z387"/>
      <c r="AA387"/>
      <c r="AB387"/>
      <c r="AE387"/>
      <c r="AF387"/>
    </row>
    <row r="388" spans="1:32" x14ac:dyDescent="0.25">
      <c r="A388" s="137"/>
      <c r="B388" s="26"/>
      <c r="E388" s="26"/>
      <c r="F388" s="26"/>
      <c r="N388"/>
      <c r="V388"/>
      <c r="W388"/>
      <c r="X388"/>
      <c r="Y388"/>
      <c r="Z388"/>
      <c r="AA388"/>
      <c r="AB388"/>
      <c r="AE388"/>
      <c r="AF388"/>
    </row>
    <row r="389" spans="1:32" x14ac:dyDescent="0.25">
      <c r="A389" s="137"/>
      <c r="B389" s="26"/>
      <c r="E389" s="26"/>
      <c r="F389" s="26"/>
      <c r="N389"/>
      <c r="V389"/>
      <c r="W389"/>
      <c r="X389"/>
      <c r="Y389"/>
      <c r="Z389"/>
      <c r="AA389"/>
      <c r="AB389"/>
      <c r="AE389"/>
      <c r="AF389"/>
    </row>
    <row r="390" spans="1:32" x14ac:dyDescent="0.25">
      <c r="A390" s="137"/>
      <c r="B390" s="26"/>
      <c r="E390" s="26"/>
      <c r="F390" s="26"/>
      <c r="N390"/>
      <c r="V390"/>
      <c r="W390"/>
      <c r="X390"/>
      <c r="Y390"/>
      <c r="Z390"/>
      <c r="AA390"/>
      <c r="AB390"/>
      <c r="AE390"/>
      <c r="AF390"/>
    </row>
    <row r="391" spans="1:32" x14ac:dyDescent="0.25">
      <c r="A391" s="137"/>
      <c r="B391" s="26"/>
      <c r="E391" s="26"/>
      <c r="F391" s="26"/>
      <c r="N391"/>
      <c r="V391"/>
      <c r="W391"/>
      <c r="X391"/>
      <c r="Y391"/>
      <c r="Z391"/>
      <c r="AA391"/>
      <c r="AB391"/>
      <c r="AE391"/>
      <c r="AF391"/>
    </row>
    <row r="392" spans="1:32" x14ac:dyDescent="0.25">
      <c r="A392" s="137"/>
      <c r="B392" s="26"/>
      <c r="E392" s="26"/>
      <c r="F392" s="26"/>
      <c r="N392"/>
      <c r="V392"/>
      <c r="W392"/>
      <c r="X392"/>
      <c r="Y392"/>
      <c r="Z392"/>
      <c r="AA392"/>
      <c r="AB392"/>
      <c r="AE392"/>
      <c r="AF392"/>
    </row>
    <row r="393" spans="1:32" x14ac:dyDescent="0.25">
      <c r="A393" s="137"/>
      <c r="B393" s="26"/>
      <c r="E393" s="26"/>
      <c r="F393" s="26"/>
      <c r="N393"/>
      <c r="V393"/>
      <c r="W393"/>
      <c r="X393"/>
      <c r="Y393"/>
      <c r="Z393"/>
      <c r="AA393"/>
      <c r="AB393"/>
      <c r="AE393"/>
      <c r="AF393"/>
    </row>
    <row r="394" spans="1:32" x14ac:dyDescent="0.25">
      <c r="A394" s="137"/>
      <c r="B394" s="26"/>
      <c r="E394" s="26"/>
      <c r="F394" s="26"/>
      <c r="N394"/>
      <c r="V394"/>
      <c r="W394"/>
      <c r="X394"/>
      <c r="Y394"/>
      <c r="Z394"/>
      <c r="AA394"/>
      <c r="AB394"/>
      <c r="AE394"/>
      <c r="AF394"/>
    </row>
    <row r="395" spans="1:32" x14ac:dyDescent="0.25">
      <c r="A395" s="137"/>
      <c r="B395" s="26"/>
      <c r="E395" s="26"/>
      <c r="F395" s="26"/>
      <c r="N395"/>
      <c r="V395"/>
      <c r="W395"/>
      <c r="X395"/>
      <c r="Y395"/>
      <c r="Z395"/>
      <c r="AA395"/>
      <c r="AB395"/>
      <c r="AE395"/>
      <c r="AF395"/>
    </row>
    <row r="396" spans="1:32" x14ac:dyDescent="0.25">
      <c r="A396" s="137"/>
      <c r="B396" s="26"/>
      <c r="E396" s="26"/>
      <c r="F396" s="26"/>
      <c r="N396"/>
      <c r="V396"/>
      <c r="W396"/>
      <c r="X396"/>
      <c r="Y396"/>
      <c r="Z396"/>
      <c r="AA396"/>
      <c r="AB396"/>
      <c r="AE396"/>
      <c r="AF396"/>
    </row>
    <row r="397" spans="1:32" x14ac:dyDescent="0.25">
      <c r="A397" s="137"/>
      <c r="B397" s="26"/>
      <c r="E397" s="26"/>
      <c r="F397" s="26"/>
      <c r="N397"/>
      <c r="V397"/>
      <c r="W397"/>
      <c r="X397"/>
      <c r="Y397"/>
      <c r="Z397"/>
      <c r="AA397"/>
      <c r="AB397"/>
      <c r="AE397"/>
      <c r="AF397"/>
    </row>
    <row r="398" spans="1:32" x14ac:dyDescent="0.25">
      <c r="A398" s="137"/>
      <c r="B398" s="26"/>
      <c r="E398" s="26"/>
      <c r="F398" s="26"/>
      <c r="N398"/>
      <c r="V398"/>
      <c r="W398"/>
      <c r="X398"/>
      <c r="Y398"/>
      <c r="Z398"/>
      <c r="AA398"/>
      <c r="AB398"/>
      <c r="AE398"/>
      <c r="AF398"/>
    </row>
    <row r="399" spans="1:32" x14ac:dyDescent="0.25">
      <c r="A399" s="137"/>
      <c r="B399" s="26"/>
      <c r="E399" s="26"/>
      <c r="F399" s="26"/>
      <c r="N399"/>
      <c r="V399"/>
      <c r="W399"/>
      <c r="X399"/>
      <c r="Y399"/>
      <c r="Z399"/>
      <c r="AA399"/>
      <c r="AB399"/>
      <c r="AE399"/>
      <c r="AF399"/>
    </row>
    <row r="400" spans="1:32" x14ac:dyDescent="0.25">
      <c r="A400" s="137"/>
      <c r="B400" s="26"/>
      <c r="E400" s="26"/>
      <c r="F400" s="26"/>
      <c r="N400"/>
      <c r="V400"/>
      <c r="W400"/>
      <c r="X400"/>
      <c r="Y400"/>
      <c r="Z400"/>
      <c r="AA400"/>
      <c r="AB400"/>
      <c r="AE400"/>
      <c r="AF400"/>
    </row>
    <row r="401" spans="1:32" x14ac:dyDescent="0.25">
      <c r="A401" s="137"/>
      <c r="B401" s="26"/>
      <c r="E401" s="26"/>
      <c r="F401" s="26"/>
      <c r="N401"/>
      <c r="V401"/>
      <c r="W401"/>
      <c r="X401"/>
      <c r="Y401"/>
      <c r="Z401"/>
      <c r="AA401"/>
      <c r="AB401"/>
      <c r="AE401"/>
      <c r="AF401"/>
    </row>
    <row r="402" spans="1:32" x14ac:dyDescent="0.25">
      <c r="A402" s="137"/>
      <c r="B402" s="26"/>
      <c r="E402" s="26"/>
      <c r="F402" s="26"/>
      <c r="N402"/>
      <c r="V402"/>
      <c r="W402"/>
      <c r="X402"/>
      <c r="Y402"/>
      <c r="Z402"/>
      <c r="AA402"/>
      <c r="AB402"/>
      <c r="AE402"/>
      <c r="AF402"/>
    </row>
    <row r="403" spans="1:32" x14ac:dyDescent="0.25">
      <c r="A403" s="137"/>
      <c r="B403" s="26"/>
      <c r="E403" s="26"/>
      <c r="F403" s="26"/>
      <c r="N403"/>
      <c r="V403"/>
      <c r="W403"/>
      <c r="X403"/>
      <c r="Y403"/>
      <c r="Z403"/>
      <c r="AA403"/>
      <c r="AB403"/>
      <c r="AE403"/>
      <c r="AF403"/>
    </row>
    <row r="404" spans="1:32" x14ac:dyDescent="0.25">
      <c r="A404" s="137"/>
      <c r="B404" s="26"/>
      <c r="E404" s="26"/>
      <c r="F404" s="26"/>
      <c r="N404"/>
      <c r="V404"/>
      <c r="W404"/>
      <c r="X404"/>
      <c r="Y404"/>
      <c r="Z404"/>
      <c r="AA404"/>
      <c r="AB404"/>
      <c r="AE404"/>
      <c r="AF404"/>
    </row>
    <row r="405" spans="1:32" x14ac:dyDescent="0.25">
      <c r="A405" s="137"/>
      <c r="B405" s="26"/>
      <c r="E405" s="26"/>
      <c r="F405" s="26"/>
      <c r="N405"/>
      <c r="V405"/>
      <c r="W405"/>
      <c r="X405"/>
      <c r="Y405"/>
      <c r="Z405"/>
      <c r="AA405"/>
      <c r="AB405"/>
      <c r="AE405"/>
      <c r="AF405"/>
    </row>
    <row r="406" spans="1:32" x14ac:dyDescent="0.25">
      <c r="A406" s="137"/>
      <c r="B406" s="26"/>
      <c r="E406" s="26"/>
      <c r="F406" s="26"/>
      <c r="N406"/>
      <c r="V406"/>
      <c r="W406"/>
      <c r="X406"/>
      <c r="Y406"/>
      <c r="Z406"/>
      <c r="AA406"/>
      <c r="AB406"/>
      <c r="AE406"/>
      <c r="AF406"/>
    </row>
    <row r="407" spans="1:32" x14ac:dyDescent="0.25">
      <c r="A407" s="137"/>
      <c r="B407" s="26"/>
      <c r="E407" s="26"/>
      <c r="F407" s="26"/>
      <c r="N407"/>
      <c r="V407"/>
      <c r="W407"/>
      <c r="X407"/>
      <c r="Y407"/>
      <c r="Z407"/>
      <c r="AA407"/>
      <c r="AB407"/>
      <c r="AE407"/>
      <c r="AF407"/>
    </row>
    <row r="408" spans="1:32" x14ac:dyDescent="0.25">
      <c r="A408" s="137"/>
      <c r="B408" s="26"/>
      <c r="E408" s="26"/>
      <c r="F408" s="26"/>
      <c r="N408"/>
      <c r="V408"/>
      <c r="W408"/>
      <c r="X408"/>
      <c r="Y408"/>
      <c r="Z408"/>
      <c r="AA408"/>
      <c r="AB408"/>
      <c r="AE408"/>
      <c r="AF408"/>
    </row>
    <row r="409" spans="1:32" x14ac:dyDescent="0.25">
      <c r="A409" s="137"/>
      <c r="B409" s="26"/>
      <c r="E409" s="26"/>
      <c r="F409" s="26"/>
      <c r="N409"/>
      <c r="V409"/>
      <c r="W409"/>
      <c r="X409"/>
      <c r="Y409"/>
      <c r="Z409"/>
      <c r="AA409"/>
      <c r="AB409"/>
      <c r="AE409"/>
      <c r="AF409"/>
    </row>
    <row r="410" spans="1:32" x14ac:dyDescent="0.25">
      <c r="A410" s="137"/>
      <c r="B410" s="26"/>
      <c r="E410" s="26"/>
      <c r="F410" s="26"/>
      <c r="N410"/>
      <c r="V410"/>
      <c r="W410"/>
      <c r="X410"/>
      <c r="Y410"/>
      <c r="Z410"/>
      <c r="AA410"/>
      <c r="AB410"/>
      <c r="AE410"/>
      <c r="AF410"/>
    </row>
    <row r="411" spans="1:32" x14ac:dyDescent="0.25">
      <c r="A411" s="137"/>
      <c r="B411" s="26"/>
      <c r="E411" s="26"/>
      <c r="F411" s="26"/>
      <c r="N411"/>
      <c r="V411"/>
      <c r="W411"/>
      <c r="X411"/>
      <c r="Y411"/>
      <c r="Z411"/>
      <c r="AA411"/>
      <c r="AB411"/>
      <c r="AE411"/>
      <c r="AF411"/>
    </row>
    <row r="412" spans="1:32" x14ac:dyDescent="0.25">
      <c r="A412" s="137"/>
      <c r="B412" s="26"/>
      <c r="E412" s="26"/>
      <c r="F412" s="26"/>
      <c r="N412"/>
      <c r="V412"/>
      <c r="W412"/>
      <c r="X412"/>
      <c r="Y412"/>
      <c r="Z412"/>
      <c r="AA412"/>
      <c r="AB412"/>
      <c r="AE412"/>
      <c r="AF412"/>
    </row>
    <row r="413" spans="1:32" x14ac:dyDescent="0.25">
      <c r="A413" s="137"/>
      <c r="B413" s="26"/>
      <c r="E413" s="26"/>
      <c r="F413" s="26"/>
      <c r="N413"/>
      <c r="V413"/>
      <c r="W413"/>
      <c r="X413"/>
      <c r="Y413"/>
      <c r="Z413"/>
      <c r="AA413"/>
      <c r="AB413"/>
      <c r="AE413"/>
      <c r="AF413"/>
    </row>
    <row r="414" spans="1:32" x14ac:dyDescent="0.25">
      <c r="A414" s="137"/>
      <c r="B414" s="26"/>
      <c r="E414" s="26"/>
      <c r="F414" s="26"/>
      <c r="N414"/>
      <c r="V414"/>
      <c r="W414"/>
      <c r="X414"/>
      <c r="Y414"/>
      <c r="Z414"/>
      <c r="AA414"/>
      <c r="AB414"/>
      <c r="AE414"/>
      <c r="AF414"/>
    </row>
    <row r="415" spans="1:32" x14ac:dyDescent="0.25">
      <c r="A415" s="137"/>
      <c r="B415" s="26"/>
      <c r="E415" s="26"/>
      <c r="F415" s="26"/>
      <c r="N415"/>
      <c r="V415"/>
      <c r="W415"/>
      <c r="X415"/>
      <c r="Y415"/>
      <c r="Z415"/>
      <c r="AA415"/>
      <c r="AB415"/>
      <c r="AE415"/>
      <c r="AF415"/>
    </row>
    <row r="416" spans="1:32" x14ac:dyDescent="0.25">
      <c r="A416" s="137"/>
      <c r="B416" s="26"/>
      <c r="E416" s="26"/>
      <c r="F416" s="26"/>
      <c r="N416"/>
      <c r="V416"/>
      <c r="W416"/>
      <c r="X416"/>
      <c r="Y416"/>
      <c r="Z416"/>
      <c r="AA416"/>
      <c r="AB416"/>
      <c r="AE416"/>
      <c r="AF416"/>
    </row>
    <row r="417" spans="1:32" x14ac:dyDescent="0.25">
      <c r="A417" s="137"/>
      <c r="B417" s="26"/>
      <c r="E417" s="26"/>
      <c r="F417" s="26"/>
      <c r="N417"/>
      <c r="V417"/>
      <c r="W417"/>
      <c r="X417"/>
      <c r="Y417"/>
      <c r="Z417"/>
      <c r="AA417"/>
      <c r="AB417"/>
      <c r="AE417"/>
      <c r="AF417"/>
    </row>
    <row r="418" spans="1:32" x14ac:dyDescent="0.25">
      <c r="A418" s="137"/>
      <c r="B418" s="26"/>
      <c r="E418" s="26"/>
      <c r="F418" s="26"/>
      <c r="N418"/>
      <c r="V418"/>
      <c r="W418"/>
      <c r="X418"/>
      <c r="Y418"/>
      <c r="Z418"/>
      <c r="AA418"/>
      <c r="AB418"/>
      <c r="AE418"/>
      <c r="AF418"/>
    </row>
    <row r="419" spans="1:32" x14ac:dyDescent="0.25">
      <c r="A419" s="137"/>
      <c r="B419" s="26"/>
      <c r="E419" s="26"/>
      <c r="F419" s="26"/>
      <c r="N419"/>
      <c r="V419"/>
      <c r="W419"/>
      <c r="X419"/>
      <c r="Y419"/>
      <c r="Z419"/>
      <c r="AA419"/>
      <c r="AB419"/>
      <c r="AE419"/>
      <c r="AF419"/>
    </row>
    <row r="420" spans="1:32" x14ac:dyDescent="0.25">
      <c r="A420" s="137"/>
      <c r="B420" s="26"/>
      <c r="E420" s="26"/>
      <c r="F420" s="26"/>
      <c r="N420"/>
      <c r="V420"/>
      <c r="W420"/>
      <c r="X420"/>
      <c r="Y420"/>
      <c r="Z420"/>
      <c r="AA420"/>
      <c r="AB420"/>
      <c r="AE420"/>
      <c r="AF420"/>
    </row>
    <row r="421" spans="1:32" x14ac:dyDescent="0.25">
      <c r="A421" s="137"/>
      <c r="B421" s="26"/>
      <c r="E421" s="26"/>
      <c r="F421" s="26"/>
      <c r="N421"/>
      <c r="V421"/>
      <c r="W421"/>
      <c r="X421"/>
      <c r="Y421"/>
      <c r="Z421"/>
      <c r="AA421"/>
      <c r="AB421"/>
      <c r="AE421"/>
      <c r="AF421"/>
    </row>
    <row r="422" spans="1:32" x14ac:dyDescent="0.25">
      <c r="A422" s="137"/>
      <c r="B422" s="26"/>
      <c r="E422" s="26"/>
      <c r="F422" s="26"/>
      <c r="N422"/>
      <c r="V422"/>
      <c r="W422"/>
      <c r="X422"/>
      <c r="Y422"/>
      <c r="Z422"/>
      <c r="AA422"/>
      <c r="AB422"/>
      <c r="AE422"/>
      <c r="AF422"/>
    </row>
    <row r="423" spans="1:32" x14ac:dyDescent="0.25">
      <c r="A423" s="137"/>
      <c r="B423" s="26"/>
      <c r="E423" s="26"/>
      <c r="F423" s="26"/>
      <c r="N423"/>
      <c r="V423"/>
      <c r="W423"/>
      <c r="X423"/>
      <c r="Y423"/>
      <c r="Z423"/>
      <c r="AA423"/>
      <c r="AB423"/>
      <c r="AE423"/>
      <c r="AF423"/>
    </row>
    <row r="424" spans="1:32" x14ac:dyDescent="0.25">
      <c r="A424" s="137"/>
      <c r="B424" s="26"/>
      <c r="E424" s="26"/>
      <c r="F424" s="26"/>
      <c r="N424"/>
      <c r="V424"/>
      <c r="W424"/>
      <c r="X424"/>
      <c r="Y424"/>
      <c r="Z424"/>
      <c r="AA424"/>
      <c r="AB424"/>
      <c r="AE424"/>
      <c r="AF424"/>
    </row>
    <row r="425" spans="1:32" x14ac:dyDescent="0.25">
      <c r="A425" s="137"/>
      <c r="B425" s="26"/>
      <c r="E425" s="26"/>
      <c r="F425" s="26"/>
      <c r="N425"/>
      <c r="V425"/>
      <c r="W425"/>
      <c r="X425"/>
      <c r="Y425"/>
      <c r="Z425"/>
      <c r="AA425"/>
      <c r="AB425"/>
      <c r="AE425"/>
      <c r="AF425"/>
    </row>
    <row r="426" spans="1:32" x14ac:dyDescent="0.25">
      <c r="A426" s="137"/>
      <c r="B426" s="26"/>
      <c r="E426" s="26"/>
      <c r="F426" s="26"/>
      <c r="N426"/>
      <c r="V426"/>
      <c r="W426"/>
      <c r="X426"/>
      <c r="Y426"/>
      <c r="Z426"/>
      <c r="AA426"/>
      <c r="AB426"/>
      <c r="AE426"/>
      <c r="AF426"/>
    </row>
    <row r="427" spans="1:32" x14ac:dyDescent="0.25">
      <c r="A427" s="137"/>
      <c r="B427" s="26"/>
      <c r="E427" s="26"/>
      <c r="F427" s="26"/>
      <c r="N427"/>
      <c r="V427"/>
      <c r="W427"/>
      <c r="X427"/>
      <c r="Y427"/>
      <c r="Z427"/>
      <c r="AA427"/>
      <c r="AB427"/>
      <c r="AE427"/>
      <c r="AF427"/>
    </row>
    <row r="428" spans="1:32" x14ac:dyDescent="0.25">
      <c r="A428" s="137"/>
      <c r="B428" s="26"/>
      <c r="E428" s="26"/>
      <c r="F428" s="26"/>
      <c r="N428"/>
      <c r="V428"/>
      <c r="W428"/>
      <c r="X428"/>
      <c r="Y428"/>
      <c r="Z428"/>
      <c r="AA428"/>
      <c r="AB428"/>
      <c r="AE428"/>
      <c r="AF428"/>
    </row>
    <row r="429" spans="1:32" x14ac:dyDescent="0.25">
      <c r="A429" s="137"/>
      <c r="B429" s="26"/>
      <c r="E429" s="26"/>
      <c r="F429" s="26"/>
      <c r="N429"/>
      <c r="V429"/>
      <c r="W429"/>
      <c r="X429"/>
      <c r="Y429"/>
      <c r="Z429"/>
      <c r="AA429"/>
      <c r="AB429"/>
      <c r="AE429"/>
      <c r="AF429"/>
    </row>
    <row r="430" spans="1:32" x14ac:dyDescent="0.25">
      <c r="A430" s="137"/>
      <c r="B430" s="26"/>
      <c r="E430" s="26"/>
      <c r="F430" s="26"/>
      <c r="N430"/>
      <c r="V430"/>
      <c r="W430"/>
      <c r="X430"/>
      <c r="Y430"/>
      <c r="Z430"/>
      <c r="AA430"/>
      <c r="AB430"/>
      <c r="AE430"/>
      <c r="AF430"/>
    </row>
    <row r="431" spans="1:32" x14ac:dyDescent="0.25">
      <c r="A431" s="137"/>
      <c r="B431" s="26"/>
      <c r="E431" s="26"/>
      <c r="F431" s="26"/>
      <c r="N431"/>
      <c r="V431"/>
      <c r="W431"/>
      <c r="X431"/>
      <c r="Y431"/>
      <c r="Z431"/>
      <c r="AA431"/>
      <c r="AB431"/>
      <c r="AE431"/>
      <c r="AF431"/>
    </row>
    <row r="432" spans="1:32" x14ac:dyDescent="0.25">
      <c r="A432" s="137"/>
      <c r="B432" s="26"/>
      <c r="E432" s="26"/>
      <c r="F432" s="26"/>
      <c r="N432"/>
      <c r="V432"/>
      <c r="W432"/>
      <c r="X432"/>
      <c r="Y432"/>
      <c r="Z432"/>
      <c r="AA432"/>
      <c r="AB432"/>
      <c r="AE432"/>
      <c r="AF432"/>
    </row>
    <row r="433" spans="1:32" x14ac:dyDescent="0.25">
      <c r="A433" s="137"/>
      <c r="B433" s="26"/>
      <c r="E433" s="26"/>
      <c r="F433" s="26"/>
      <c r="N433"/>
      <c r="V433"/>
      <c r="W433"/>
      <c r="X433"/>
      <c r="Y433"/>
      <c r="Z433"/>
      <c r="AA433"/>
      <c r="AB433"/>
      <c r="AE433"/>
      <c r="AF433"/>
    </row>
    <row r="434" spans="1:32" x14ac:dyDescent="0.25">
      <c r="A434" s="137"/>
      <c r="B434" s="26"/>
      <c r="E434" s="26"/>
      <c r="F434" s="26"/>
      <c r="N434"/>
      <c r="V434"/>
      <c r="W434"/>
      <c r="X434"/>
      <c r="Y434"/>
      <c r="Z434"/>
      <c r="AA434"/>
      <c r="AB434"/>
      <c r="AE434"/>
      <c r="AF434"/>
    </row>
    <row r="435" spans="1:32" x14ac:dyDescent="0.25">
      <c r="A435" s="137"/>
      <c r="B435" s="26"/>
      <c r="E435" s="26"/>
      <c r="F435" s="26"/>
      <c r="N435"/>
      <c r="V435"/>
      <c r="W435"/>
      <c r="X435"/>
      <c r="Y435"/>
      <c r="Z435"/>
      <c r="AA435"/>
      <c r="AB435"/>
      <c r="AE435"/>
      <c r="AF435"/>
    </row>
    <row r="436" spans="1:32" x14ac:dyDescent="0.25">
      <c r="A436" s="137"/>
      <c r="B436" s="26"/>
      <c r="E436" s="26"/>
      <c r="F436" s="26"/>
      <c r="N436"/>
      <c r="V436"/>
      <c r="W436"/>
      <c r="X436"/>
      <c r="Y436"/>
      <c r="Z436"/>
      <c r="AA436"/>
      <c r="AB436"/>
      <c r="AE436"/>
      <c r="AF436"/>
    </row>
    <row r="437" spans="1:32" x14ac:dyDescent="0.25">
      <c r="A437" s="137"/>
      <c r="B437" s="26"/>
      <c r="E437" s="26"/>
      <c r="F437" s="26"/>
      <c r="N437"/>
      <c r="V437"/>
      <c r="W437"/>
      <c r="X437"/>
      <c r="Y437"/>
      <c r="Z437"/>
      <c r="AA437"/>
      <c r="AB437"/>
      <c r="AE437"/>
      <c r="AF437"/>
    </row>
    <row r="438" spans="1:32" x14ac:dyDescent="0.25">
      <c r="A438" s="137"/>
      <c r="B438" s="26"/>
      <c r="E438" s="26"/>
      <c r="F438" s="26"/>
      <c r="N438"/>
      <c r="V438"/>
      <c r="W438"/>
      <c r="X438"/>
      <c r="Y438"/>
      <c r="Z438"/>
      <c r="AA438"/>
      <c r="AB438"/>
      <c r="AE438"/>
      <c r="AF438"/>
    </row>
    <row r="439" spans="1:32" x14ac:dyDescent="0.25">
      <c r="A439" s="137"/>
      <c r="B439" s="26"/>
      <c r="E439" s="26"/>
      <c r="F439" s="26"/>
      <c r="N439"/>
      <c r="V439"/>
      <c r="W439"/>
      <c r="X439"/>
      <c r="Y439"/>
      <c r="Z439"/>
      <c r="AA439"/>
      <c r="AB439"/>
      <c r="AE439"/>
      <c r="AF439"/>
    </row>
    <row r="440" spans="1:32" x14ac:dyDescent="0.25">
      <c r="A440" s="137"/>
      <c r="B440" s="26"/>
      <c r="E440" s="26"/>
      <c r="F440" s="26"/>
      <c r="N440"/>
      <c r="V440"/>
      <c r="W440"/>
      <c r="X440"/>
      <c r="Y440"/>
      <c r="Z440"/>
      <c r="AA440"/>
      <c r="AB440"/>
      <c r="AE440"/>
      <c r="AF440"/>
    </row>
    <row r="441" spans="1:32" x14ac:dyDescent="0.25">
      <c r="A441" s="137"/>
      <c r="B441" s="26"/>
      <c r="E441" s="26"/>
      <c r="F441" s="26"/>
      <c r="N441"/>
      <c r="V441"/>
      <c r="W441"/>
      <c r="X441"/>
      <c r="Y441"/>
      <c r="Z441"/>
      <c r="AA441"/>
      <c r="AB441"/>
      <c r="AE441"/>
      <c r="AF441"/>
    </row>
    <row r="442" spans="1:32" x14ac:dyDescent="0.25">
      <c r="A442" s="137"/>
      <c r="B442" s="26"/>
      <c r="E442" s="26"/>
      <c r="F442" s="26"/>
      <c r="N442"/>
      <c r="V442"/>
      <c r="W442"/>
      <c r="X442"/>
      <c r="Y442"/>
      <c r="Z442"/>
      <c r="AA442"/>
      <c r="AB442"/>
      <c r="AE442"/>
      <c r="AF442"/>
    </row>
    <row r="443" spans="1:32" x14ac:dyDescent="0.25">
      <c r="A443" s="137"/>
      <c r="B443" s="26"/>
      <c r="E443" s="26"/>
      <c r="F443" s="26"/>
      <c r="N443"/>
      <c r="V443"/>
      <c r="W443"/>
      <c r="X443"/>
      <c r="Y443"/>
      <c r="Z443"/>
      <c r="AA443"/>
      <c r="AB443"/>
      <c r="AE443"/>
      <c r="AF443"/>
    </row>
    <row r="444" spans="1:32" x14ac:dyDescent="0.25">
      <c r="A444" s="137"/>
      <c r="B444" s="26"/>
      <c r="E444" s="26"/>
      <c r="F444" s="26"/>
      <c r="N444"/>
      <c r="V444"/>
      <c r="W444"/>
      <c r="X444"/>
      <c r="Y444"/>
      <c r="Z444"/>
      <c r="AA444"/>
      <c r="AB444"/>
      <c r="AE444"/>
      <c r="AF444"/>
    </row>
    <row r="445" spans="1:32" x14ac:dyDescent="0.25">
      <c r="A445" s="137"/>
      <c r="B445" s="26"/>
      <c r="E445" s="26"/>
      <c r="F445" s="26"/>
      <c r="N445"/>
      <c r="V445"/>
      <c r="W445"/>
      <c r="X445"/>
      <c r="Y445"/>
      <c r="Z445"/>
      <c r="AA445"/>
      <c r="AB445"/>
      <c r="AE445"/>
      <c r="AF445"/>
    </row>
    <row r="446" spans="1:32" x14ac:dyDescent="0.25">
      <c r="A446" s="137"/>
      <c r="B446" s="26"/>
      <c r="E446" s="26"/>
      <c r="F446" s="26"/>
      <c r="N446"/>
      <c r="V446"/>
      <c r="W446"/>
      <c r="X446"/>
      <c r="Y446"/>
      <c r="Z446"/>
      <c r="AA446"/>
      <c r="AB446"/>
      <c r="AE446"/>
      <c r="AF446"/>
    </row>
    <row r="447" spans="1:32" x14ac:dyDescent="0.25">
      <c r="A447" s="137"/>
      <c r="B447" s="26"/>
      <c r="E447" s="26"/>
      <c r="F447" s="26"/>
      <c r="N447"/>
      <c r="V447"/>
      <c r="W447"/>
      <c r="X447"/>
      <c r="Y447"/>
      <c r="Z447"/>
      <c r="AA447"/>
      <c r="AB447"/>
      <c r="AE447"/>
      <c r="AF447"/>
    </row>
    <row r="448" spans="1:32" x14ac:dyDescent="0.25">
      <c r="A448" s="137"/>
      <c r="B448" s="26"/>
      <c r="E448" s="26"/>
      <c r="F448" s="26"/>
      <c r="N448"/>
      <c r="V448"/>
      <c r="W448"/>
      <c r="X448"/>
      <c r="Y448"/>
      <c r="Z448"/>
      <c r="AA448"/>
      <c r="AB448"/>
      <c r="AE448"/>
      <c r="AF448"/>
    </row>
    <row r="449" spans="1:32" x14ac:dyDescent="0.25">
      <c r="A449" s="137"/>
      <c r="B449" s="26"/>
      <c r="E449" s="26"/>
      <c r="F449" s="26"/>
      <c r="N449"/>
      <c r="V449"/>
      <c r="W449"/>
      <c r="X449"/>
      <c r="Y449"/>
      <c r="Z449"/>
      <c r="AA449"/>
      <c r="AB449"/>
      <c r="AE449"/>
      <c r="AF449"/>
    </row>
    <row r="450" spans="1:32" x14ac:dyDescent="0.25">
      <c r="A450" s="137"/>
      <c r="B450" s="26"/>
      <c r="E450" s="26"/>
      <c r="F450" s="26"/>
      <c r="N450"/>
      <c r="V450"/>
      <c r="W450"/>
      <c r="X450"/>
      <c r="Y450"/>
      <c r="Z450"/>
      <c r="AA450"/>
      <c r="AB450"/>
      <c r="AE450"/>
      <c r="AF450"/>
    </row>
    <row r="451" spans="1:32" x14ac:dyDescent="0.25">
      <c r="A451" s="137"/>
      <c r="B451" s="26"/>
      <c r="E451" s="26"/>
      <c r="F451" s="26"/>
      <c r="N451"/>
      <c r="V451"/>
      <c r="W451"/>
      <c r="X451"/>
      <c r="Y451"/>
      <c r="Z451"/>
      <c r="AA451"/>
      <c r="AB451"/>
      <c r="AE451"/>
      <c r="AF451"/>
    </row>
    <row r="452" spans="1:32" x14ac:dyDescent="0.25">
      <c r="A452" s="137"/>
      <c r="B452" s="26"/>
      <c r="E452" s="26"/>
      <c r="F452" s="26"/>
      <c r="N452"/>
      <c r="V452"/>
      <c r="W452"/>
      <c r="X452"/>
      <c r="Y452"/>
      <c r="Z452"/>
      <c r="AA452"/>
      <c r="AB452"/>
      <c r="AE452"/>
      <c r="AF452"/>
    </row>
    <row r="453" spans="1:32" x14ac:dyDescent="0.25">
      <c r="A453" s="137"/>
      <c r="B453" s="26"/>
      <c r="E453" s="26"/>
      <c r="F453" s="26"/>
      <c r="N453"/>
      <c r="V453"/>
      <c r="W453"/>
      <c r="X453"/>
      <c r="Y453"/>
      <c r="Z453"/>
      <c r="AA453"/>
      <c r="AB453"/>
      <c r="AE453"/>
      <c r="AF453"/>
    </row>
    <row r="454" spans="1:32" x14ac:dyDescent="0.25">
      <c r="A454" s="137"/>
      <c r="B454" s="26"/>
      <c r="E454" s="26"/>
      <c r="F454" s="26"/>
      <c r="N454"/>
      <c r="V454"/>
      <c r="W454"/>
      <c r="X454"/>
      <c r="Y454"/>
      <c r="Z454"/>
      <c r="AA454"/>
      <c r="AB454"/>
      <c r="AE454"/>
      <c r="AF454"/>
    </row>
    <row r="455" spans="1:32" x14ac:dyDescent="0.25">
      <c r="A455" s="137"/>
      <c r="B455" s="26"/>
      <c r="E455" s="26"/>
      <c r="F455" s="26"/>
      <c r="N455"/>
      <c r="V455"/>
      <c r="W455"/>
      <c r="X455"/>
      <c r="Y455"/>
      <c r="Z455"/>
      <c r="AA455"/>
      <c r="AB455"/>
      <c r="AE455"/>
      <c r="AF455"/>
    </row>
    <row r="456" spans="1:32" x14ac:dyDescent="0.25">
      <c r="A456" s="137"/>
      <c r="B456" s="26"/>
      <c r="E456" s="26"/>
      <c r="F456" s="26"/>
      <c r="N456"/>
      <c r="V456"/>
      <c r="W456"/>
      <c r="X456"/>
      <c r="Y456"/>
      <c r="Z456"/>
      <c r="AA456"/>
      <c r="AB456"/>
      <c r="AE456"/>
      <c r="AF456"/>
    </row>
    <row r="457" spans="1:32" x14ac:dyDescent="0.25">
      <c r="A457" s="137"/>
      <c r="B457" s="26"/>
      <c r="E457" s="26"/>
      <c r="F457" s="26"/>
      <c r="N457"/>
      <c r="V457"/>
      <c r="W457"/>
      <c r="X457"/>
      <c r="Y457"/>
      <c r="Z457"/>
      <c r="AA457"/>
      <c r="AB457"/>
      <c r="AE457"/>
      <c r="AF457"/>
    </row>
    <row r="458" spans="1:32" x14ac:dyDescent="0.25">
      <c r="A458" s="137"/>
      <c r="B458" s="26"/>
      <c r="E458" s="26"/>
      <c r="F458" s="26"/>
      <c r="N458"/>
      <c r="V458"/>
      <c r="W458"/>
      <c r="X458"/>
      <c r="Y458"/>
      <c r="Z458"/>
      <c r="AA458"/>
      <c r="AB458"/>
      <c r="AE458"/>
      <c r="AF458"/>
    </row>
    <row r="459" spans="1:32" x14ac:dyDescent="0.25">
      <c r="A459" s="137"/>
      <c r="B459" s="26"/>
      <c r="E459" s="26"/>
      <c r="F459" s="26"/>
      <c r="N459"/>
      <c r="V459"/>
      <c r="W459"/>
      <c r="X459"/>
      <c r="Y459"/>
      <c r="Z459"/>
      <c r="AA459"/>
      <c r="AB459"/>
      <c r="AE459"/>
      <c r="AF459"/>
    </row>
    <row r="460" spans="1:32" x14ac:dyDescent="0.25">
      <c r="A460" s="137"/>
      <c r="B460" s="26"/>
      <c r="E460" s="26"/>
      <c r="F460" s="26"/>
      <c r="N460"/>
      <c r="V460"/>
      <c r="W460"/>
      <c r="X460"/>
      <c r="Y460"/>
      <c r="Z460"/>
      <c r="AA460"/>
      <c r="AB460"/>
      <c r="AE460"/>
      <c r="AF460"/>
    </row>
    <row r="461" spans="1:32" x14ac:dyDescent="0.25">
      <c r="A461" s="137"/>
      <c r="B461" s="26"/>
      <c r="E461" s="26"/>
      <c r="F461" s="26"/>
      <c r="N461"/>
      <c r="V461"/>
      <c r="W461"/>
      <c r="X461"/>
      <c r="Y461"/>
      <c r="Z461"/>
      <c r="AA461"/>
      <c r="AB461"/>
      <c r="AE461"/>
      <c r="AF461"/>
    </row>
    <row r="462" spans="1:32" x14ac:dyDescent="0.25">
      <c r="A462" s="137"/>
      <c r="B462" s="26"/>
      <c r="E462" s="26"/>
      <c r="F462" s="26"/>
      <c r="N462"/>
      <c r="V462"/>
      <c r="W462"/>
      <c r="X462"/>
      <c r="Y462"/>
      <c r="Z462"/>
      <c r="AA462"/>
      <c r="AB462"/>
      <c r="AE462"/>
      <c r="AF462"/>
    </row>
    <row r="463" spans="1:32" x14ac:dyDescent="0.25">
      <c r="A463" s="137"/>
      <c r="B463" s="26"/>
      <c r="E463" s="26"/>
      <c r="F463" s="26"/>
      <c r="N463"/>
      <c r="V463"/>
      <c r="W463"/>
      <c r="X463"/>
      <c r="Y463"/>
      <c r="Z463"/>
      <c r="AA463"/>
      <c r="AB463"/>
      <c r="AE463"/>
      <c r="AF463"/>
    </row>
    <row r="464" spans="1:32" x14ac:dyDescent="0.25">
      <c r="A464" s="137"/>
      <c r="B464" s="26"/>
      <c r="E464" s="26"/>
      <c r="F464" s="26"/>
      <c r="N464"/>
      <c r="V464"/>
      <c r="W464"/>
      <c r="X464"/>
      <c r="Y464"/>
      <c r="Z464"/>
      <c r="AA464"/>
      <c r="AB464"/>
      <c r="AE464"/>
      <c r="AF464"/>
    </row>
    <row r="465" spans="1:32" x14ac:dyDescent="0.25">
      <c r="A465" s="137"/>
      <c r="B465" s="26"/>
      <c r="E465" s="26"/>
      <c r="F465" s="26"/>
      <c r="N465"/>
      <c r="V465"/>
      <c r="W465"/>
      <c r="X465"/>
      <c r="Y465"/>
      <c r="Z465"/>
      <c r="AA465"/>
      <c r="AB465"/>
      <c r="AE465"/>
      <c r="AF465"/>
    </row>
    <row r="466" spans="1:32" x14ac:dyDescent="0.25">
      <c r="A466" s="137"/>
      <c r="B466" s="26"/>
      <c r="E466" s="26"/>
      <c r="F466" s="26"/>
      <c r="N466"/>
      <c r="V466"/>
      <c r="W466"/>
      <c r="X466"/>
      <c r="Y466"/>
      <c r="Z466"/>
      <c r="AA466"/>
      <c r="AB466"/>
      <c r="AE466"/>
      <c r="AF466"/>
    </row>
    <row r="467" spans="1:32" x14ac:dyDescent="0.25">
      <c r="A467" s="137"/>
      <c r="B467" s="26"/>
      <c r="E467" s="26"/>
      <c r="F467" s="26"/>
      <c r="N467"/>
      <c r="V467"/>
      <c r="W467"/>
      <c r="X467"/>
      <c r="Y467"/>
      <c r="Z467"/>
      <c r="AA467"/>
      <c r="AB467"/>
      <c r="AE467"/>
      <c r="AF467"/>
    </row>
    <row r="468" spans="1:32" x14ac:dyDescent="0.25">
      <c r="A468" s="137"/>
      <c r="B468" s="26"/>
      <c r="E468" s="26"/>
      <c r="F468" s="26"/>
      <c r="N468"/>
      <c r="V468"/>
      <c r="W468"/>
      <c r="X468"/>
      <c r="Y468"/>
      <c r="Z468"/>
      <c r="AA468"/>
      <c r="AB468"/>
      <c r="AE468"/>
      <c r="AF468"/>
    </row>
    <row r="469" spans="1:32" x14ac:dyDescent="0.25">
      <c r="A469" s="137"/>
      <c r="B469" s="26"/>
      <c r="E469" s="26"/>
      <c r="F469" s="26"/>
      <c r="N469"/>
      <c r="V469"/>
      <c r="W469"/>
      <c r="X469"/>
      <c r="Y469"/>
      <c r="Z469"/>
      <c r="AA469"/>
      <c r="AB469"/>
      <c r="AE469"/>
      <c r="AF469"/>
    </row>
    <row r="470" spans="1:32" x14ac:dyDescent="0.25">
      <c r="A470" s="137"/>
      <c r="B470" s="26"/>
      <c r="E470" s="26"/>
      <c r="F470" s="26"/>
      <c r="N470"/>
      <c r="V470"/>
      <c r="W470"/>
      <c r="X470"/>
      <c r="Y470"/>
      <c r="Z470"/>
      <c r="AA470"/>
      <c r="AB470"/>
      <c r="AE470"/>
      <c r="AF470"/>
    </row>
    <row r="471" spans="1:32" x14ac:dyDescent="0.25">
      <c r="A471" s="137"/>
      <c r="B471" s="26"/>
      <c r="E471" s="26"/>
      <c r="F471" s="26"/>
      <c r="N471"/>
      <c r="V471"/>
      <c r="W471"/>
      <c r="X471"/>
      <c r="Y471"/>
      <c r="Z471"/>
      <c r="AA471"/>
      <c r="AB471"/>
      <c r="AE471"/>
      <c r="AF471"/>
    </row>
    <row r="472" spans="1:32" x14ac:dyDescent="0.25">
      <c r="A472" s="137"/>
      <c r="B472" s="26"/>
      <c r="E472" s="26"/>
      <c r="F472" s="26"/>
      <c r="N472"/>
      <c r="V472"/>
      <c r="W472"/>
      <c r="X472"/>
      <c r="Y472"/>
      <c r="Z472"/>
      <c r="AA472"/>
      <c r="AB472"/>
      <c r="AE472"/>
      <c r="AF472"/>
    </row>
    <row r="473" spans="1:32" x14ac:dyDescent="0.25">
      <c r="A473" s="137"/>
      <c r="B473" s="26"/>
      <c r="E473" s="26"/>
      <c r="F473" s="26"/>
      <c r="N473"/>
      <c r="V473"/>
      <c r="W473"/>
      <c r="X473"/>
      <c r="Y473"/>
      <c r="Z473"/>
      <c r="AA473"/>
      <c r="AB473"/>
      <c r="AE473"/>
      <c r="AF473"/>
    </row>
    <row r="474" spans="1:32" x14ac:dyDescent="0.25">
      <c r="A474" s="137"/>
      <c r="B474" s="26"/>
      <c r="E474" s="26"/>
      <c r="F474" s="26"/>
      <c r="N474"/>
      <c r="V474"/>
      <c r="W474"/>
      <c r="X474"/>
      <c r="Y474"/>
      <c r="Z474"/>
      <c r="AA474"/>
      <c r="AB474"/>
      <c r="AE474"/>
      <c r="AF474"/>
    </row>
    <row r="475" spans="1:32" x14ac:dyDescent="0.25">
      <c r="A475" s="137"/>
      <c r="B475" s="26"/>
      <c r="E475" s="26"/>
      <c r="F475" s="26"/>
      <c r="N475"/>
      <c r="V475"/>
      <c r="W475"/>
      <c r="X475"/>
      <c r="Y475"/>
      <c r="Z475"/>
      <c r="AA475"/>
      <c r="AB475"/>
      <c r="AE475"/>
      <c r="AF475"/>
    </row>
    <row r="476" spans="1:32" x14ac:dyDescent="0.25">
      <c r="A476" s="137"/>
      <c r="B476" s="26"/>
      <c r="E476" s="26"/>
      <c r="F476" s="26"/>
      <c r="N476"/>
      <c r="V476"/>
      <c r="W476"/>
      <c r="X476"/>
      <c r="Y476"/>
      <c r="Z476"/>
      <c r="AA476"/>
      <c r="AB476"/>
      <c r="AE476"/>
      <c r="AF476"/>
    </row>
    <row r="477" spans="1:32" x14ac:dyDescent="0.25">
      <c r="A477" s="137"/>
      <c r="B477" s="26"/>
      <c r="E477" s="26"/>
      <c r="F477" s="26"/>
      <c r="N477"/>
      <c r="V477"/>
      <c r="W477"/>
      <c r="X477"/>
      <c r="Y477"/>
      <c r="Z477"/>
      <c r="AA477"/>
      <c r="AB477"/>
      <c r="AE477"/>
      <c r="AF477"/>
    </row>
    <row r="478" spans="1:32" x14ac:dyDescent="0.25">
      <c r="A478" s="137"/>
      <c r="B478" s="26"/>
      <c r="E478" s="26"/>
      <c r="F478" s="26"/>
      <c r="N478"/>
      <c r="V478"/>
      <c r="W478"/>
      <c r="X478"/>
      <c r="Y478"/>
      <c r="Z478"/>
      <c r="AA478"/>
      <c r="AB478"/>
      <c r="AE478"/>
      <c r="AF478"/>
    </row>
    <row r="479" spans="1:32" x14ac:dyDescent="0.25">
      <c r="A479" s="137"/>
      <c r="B479" s="26"/>
      <c r="E479" s="26"/>
      <c r="F479" s="26"/>
      <c r="N479"/>
      <c r="V479"/>
      <c r="W479"/>
      <c r="X479"/>
      <c r="Y479"/>
      <c r="Z479"/>
      <c r="AA479"/>
      <c r="AB479"/>
      <c r="AE479"/>
      <c r="AF479"/>
    </row>
    <row r="480" spans="1:32" x14ac:dyDescent="0.25">
      <c r="A480" s="137"/>
      <c r="B480" s="26"/>
      <c r="E480" s="26"/>
      <c r="F480" s="26"/>
      <c r="N480"/>
      <c r="V480"/>
      <c r="W480"/>
      <c r="X480"/>
      <c r="Y480"/>
      <c r="Z480"/>
      <c r="AA480"/>
      <c r="AB480"/>
      <c r="AE480"/>
      <c r="AF480"/>
    </row>
    <row r="481" spans="1:32" x14ac:dyDescent="0.25">
      <c r="A481" s="137"/>
      <c r="B481" s="26"/>
      <c r="E481" s="26"/>
      <c r="F481" s="26"/>
      <c r="N481"/>
      <c r="V481"/>
      <c r="W481"/>
      <c r="X481"/>
      <c r="Y481"/>
      <c r="Z481"/>
      <c r="AA481"/>
      <c r="AB481"/>
      <c r="AE481"/>
      <c r="AF481"/>
    </row>
    <row r="482" spans="1:32" x14ac:dyDescent="0.25">
      <c r="A482" s="137"/>
      <c r="B482" s="26"/>
      <c r="E482" s="26"/>
      <c r="F482" s="26"/>
      <c r="N482"/>
      <c r="V482"/>
      <c r="W482"/>
      <c r="X482"/>
      <c r="Y482"/>
      <c r="Z482"/>
      <c r="AA482"/>
      <c r="AB482"/>
      <c r="AE482"/>
      <c r="AF482"/>
    </row>
    <row r="483" spans="1:32" x14ac:dyDescent="0.25">
      <c r="A483" s="137"/>
      <c r="B483" s="26"/>
      <c r="E483" s="26"/>
      <c r="F483" s="26"/>
      <c r="N483"/>
      <c r="V483"/>
      <c r="W483"/>
      <c r="X483"/>
      <c r="Y483"/>
      <c r="Z483"/>
      <c r="AA483"/>
      <c r="AB483"/>
      <c r="AE483"/>
      <c r="AF483"/>
    </row>
    <row r="484" spans="1:32" x14ac:dyDescent="0.25">
      <c r="A484" s="137"/>
      <c r="B484" s="26"/>
      <c r="E484" s="26"/>
      <c r="F484" s="26"/>
      <c r="N484"/>
      <c r="V484"/>
      <c r="W484"/>
      <c r="X484"/>
      <c r="Y484"/>
      <c r="Z484"/>
      <c r="AA484"/>
      <c r="AB484"/>
      <c r="AE484"/>
      <c r="AF484"/>
    </row>
    <row r="485" spans="1:32" x14ac:dyDescent="0.25">
      <c r="A485" s="137"/>
      <c r="B485" s="26"/>
      <c r="E485" s="26"/>
      <c r="F485" s="26"/>
      <c r="N485"/>
      <c r="V485"/>
      <c r="W485"/>
      <c r="X485"/>
      <c r="Y485"/>
      <c r="Z485"/>
      <c r="AA485"/>
      <c r="AB485"/>
      <c r="AE485"/>
      <c r="AF485"/>
    </row>
    <row r="486" spans="1:32" x14ac:dyDescent="0.25">
      <c r="A486" s="137"/>
      <c r="B486" s="26"/>
      <c r="E486" s="26"/>
      <c r="F486" s="26"/>
      <c r="N486"/>
      <c r="V486"/>
      <c r="W486"/>
      <c r="X486"/>
      <c r="Y486"/>
      <c r="Z486"/>
      <c r="AA486"/>
      <c r="AB486"/>
      <c r="AE486"/>
      <c r="AF486"/>
    </row>
    <row r="487" spans="1:32" x14ac:dyDescent="0.25">
      <c r="A487" s="137"/>
      <c r="B487" s="26"/>
      <c r="E487" s="26"/>
      <c r="F487" s="26"/>
      <c r="N487"/>
      <c r="V487"/>
      <c r="W487"/>
      <c r="X487"/>
      <c r="Y487"/>
      <c r="Z487"/>
      <c r="AA487"/>
      <c r="AB487"/>
      <c r="AE487"/>
      <c r="AF487"/>
    </row>
    <row r="488" spans="1:32" x14ac:dyDescent="0.25">
      <c r="A488" s="137"/>
      <c r="B488" s="26"/>
      <c r="E488" s="26"/>
      <c r="F488" s="26"/>
      <c r="N488"/>
      <c r="V488"/>
      <c r="W488"/>
      <c r="X488"/>
      <c r="Y488"/>
      <c r="Z488"/>
      <c r="AA488"/>
      <c r="AB488"/>
      <c r="AE488"/>
      <c r="AF488"/>
    </row>
  </sheetData>
  <autoFilter ref="A3:AF228"/>
  <mergeCells count="1">
    <mergeCell ref="B1:U1"/>
  </mergeCells>
  <pageMargins left="0.7" right="0.7" top="0.75" bottom="0.75" header="0.3" footer="0.3"/>
  <pageSetup orientation="portrait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3"/>
  <sheetViews>
    <sheetView workbookViewId="0">
      <pane xSplit="2" ySplit="3" topLeftCell="V16" activePane="bottomRight" state="frozen"/>
      <selection pane="topRight" activeCell="C1" sqref="C1"/>
      <selection pane="bottomLeft" activeCell="A4" sqref="A4"/>
      <selection pane="bottomRight" activeCell="V16" sqref="V16"/>
    </sheetView>
  </sheetViews>
  <sheetFormatPr defaultColWidth="11.42578125" defaultRowHeight="15" x14ac:dyDescent="0.25"/>
  <cols>
    <col min="1" max="21" width="14" customWidth="1"/>
    <col min="22" max="25" width="14" style="29" customWidth="1"/>
  </cols>
  <sheetData>
    <row r="1" spans="1:29" x14ac:dyDescent="0.25">
      <c r="A1" s="26"/>
      <c r="B1" s="280" t="s">
        <v>164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AA1" s="37"/>
      <c r="AB1" s="91"/>
      <c r="AC1" s="37"/>
    </row>
    <row r="2" spans="1:29" x14ac:dyDescent="0.25">
      <c r="A2" s="2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6"/>
      <c r="P2" s="39"/>
      <c r="Q2" s="40"/>
      <c r="R2" s="40"/>
      <c r="S2" s="40"/>
      <c r="T2" s="39"/>
      <c r="U2" s="83"/>
      <c r="AA2" s="37"/>
      <c r="AB2" s="91"/>
      <c r="AC2" s="37"/>
    </row>
    <row r="3" spans="1:29" s="41" customFormat="1" ht="30" x14ac:dyDescent="0.25">
      <c r="A3" s="55" t="s">
        <v>165</v>
      </c>
      <c r="B3" s="55" t="s">
        <v>166</v>
      </c>
      <c r="C3" s="55" t="s">
        <v>67</v>
      </c>
      <c r="D3" s="55" t="s">
        <v>167</v>
      </c>
      <c r="E3" s="55" t="s">
        <v>168</v>
      </c>
      <c r="F3" s="55" t="s">
        <v>169</v>
      </c>
      <c r="G3" s="92" t="s">
        <v>170</v>
      </c>
      <c r="H3" s="55" t="s">
        <v>171</v>
      </c>
      <c r="I3" s="55" t="s">
        <v>172</v>
      </c>
      <c r="J3" s="55" t="s">
        <v>173</v>
      </c>
      <c r="K3" s="55" t="s">
        <v>174</v>
      </c>
      <c r="L3" s="55" t="s">
        <v>175</v>
      </c>
      <c r="M3" s="55" t="s">
        <v>176</v>
      </c>
      <c r="N3" s="55" t="s">
        <v>177</v>
      </c>
      <c r="O3" s="55" t="s">
        <v>178</v>
      </c>
      <c r="P3" s="55" t="s">
        <v>179</v>
      </c>
      <c r="Q3" s="55" t="s">
        <v>180</v>
      </c>
      <c r="R3" s="55" t="s">
        <v>181</v>
      </c>
      <c r="S3" s="55" t="s">
        <v>182</v>
      </c>
      <c r="T3" s="55" t="s">
        <v>183</v>
      </c>
      <c r="U3" s="55" t="s">
        <v>184</v>
      </c>
      <c r="V3" s="55" t="s">
        <v>486</v>
      </c>
      <c r="W3" s="55" t="s">
        <v>487</v>
      </c>
      <c r="X3" s="55" t="s">
        <v>488</v>
      </c>
      <c r="Y3" s="55" t="s">
        <v>489</v>
      </c>
    </row>
    <row r="4" spans="1:29" x14ac:dyDescent="0.25">
      <c r="A4" s="26">
        <v>1</v>
      </c>
      <c r="B4" s="26">
        <v>12</v>
      </c>
      <c r="C4" s="26" t="s">
        <v>98</v>
      </c>
      <c r="D4" s="26" t="s">
        <v>263</v>
      </c>
      <c r="E4" s="29">
        <v>23</v>
      </c>
      <c r="F4" s="26">
        <v>1</v>
      </c>
      <c r="G4" s="30" t="s">
        <v>406</v>
      </c>
      <c r="H4" s="29" t="s">
        <v>407</v>
      </c>
      <c r="I4" s="29" t="s">
        <v>41</v>
      </c>
      <c r="J4" s="26" t="s">
        <v>271</v>
      </c>
      <c r="K4" s="26" t="s">
        <v>199</v>
      </c>
      <c r="L4" s="23" t="s">
        <v>200</v>
      </c>
      <c r="M4" s="26" t="s">
        <v>218</v>
      </c>
      <c r="N4" s="26">
        <v>18.98</v>
      </c>
      <c r="O4" s="26" t="s">
        <v>202</v>
      </c>
      <c r="P4" s="29" t="s">
        <v>408</v>
      </c>
      <c r="Q4" s="29" t="s">
        <v>207</v>
      </c>
      <c r="R4" s="85">
        <v>43199</v>
      </c>
      <c r="S4" s="31" t="s">
        <v>409</v>
      </c>
      <c r="T4" s="29" t="s">
        <v>207</v>
      </c>
      <c r="U4" s="86" t="s">
        <v>276</v>
      </c>
      <c r="V4" s="29">
        <v>2</v>
      </c>
      <c r="W4" s="29">
        <v>2</v>
      </c>
      <c r="X4" s="29">
        <v>2</v>
      </c>
      <c r="Y4" s="29">
        <v>3</v>
      </c>
    </row>
    <row r="5" spans="1:29" x14ac:dyDescent="0.25">
      <c r="A5" s="26">
        <v>2</v>
      </c>
      <c r="B5" s="26">
        <v>27</v>
      </c>
      <c r="C5" s="26" t="s">
        <v>98</v>
      </c>
      <c r="D5" s="26" t="s">
        <v>263</v>
      </c>
      <c r="E5" s="29">
        <v>23</v>
      </c>
      <c r="F5" s="26">
        <v>2</v>
      </c>
      <c r="G5" s="30" t="s">
        <v>428</v>
      </c>
      <c r="H5" s="29" t="s">
        <v>429</v>
      </c>
      <c r="I5" s="29" t="s">
        <v>41</v>
      </c>
      <c r="J5" s="26" t="s">
        <v>271</v>
      </c>
      <c r="K5" s="26" t="s">
        <v>199</v>
      </c>
      <c r="L5" s="23" t="s">
        <v>200</v>
      </c>
      <c r="M5" s="26" t="s">
        <v>218</v>
      </c>
      <c r="N5" s="26">
        <v>8.59</v>
      </c>
      <c r="O5" s="26" t="s">
        <v>202</v>
      </c>
      <c r="P5" s="29" t="s">
        <v>408</v>
      </c>
      <c r="Q5" s="29" t="s">
        <v>41</v>
      </c>
      <c r="R5" s="85">
        <v>43260</v>
      </c>
      <c r="S5" s="31" t="s">
        <v>430</v>
      </c>
      <c r="T5" s="29" t="s">
        <v>207</v>
      </c>
      <c r="U5" s="87">
        <v>43322</v>
      </c>
      <c r="V5" s="29">
        <v>4</v>
      </c>
      <c r="W5" s="29">
        <v>2</v>
      </c>
      <c r="X5" s="29">
        <v>2</v>
      </c>
      <c r="Y5" s="29">
        <v>6</v>
      </c>
    </row>
    <row r="6" spans="1:29" x14ac:dyDescent="0.25">
      <c r="A6" s="26">
        <v>3</v>
      </c>
      <c r="B6" s="26">
        <v>38</v>
      </c>
      <c r="C6" s="26" t="s">
        <v>98</v>
      </c>
      <c r="D6" s="26" t="s">
        <v>263</v>
      </c>
      <c r="E6" s="29">
        <v>25</v>
      </c>
      <c r="F6" s="26">
        <v>1</v>
      </c>
      <c r="G6" s="30" t="s">
        <v>468</v>
      </c>
      <c r="H6" s="29" t="s">
        <v>469</v>
      </c>
      <c r="I6" s="29" t="s">
        <v>41</v>
      </c>
      <c r="J6" s="26" t="s">
        <v>271</v>
      </c>
      <c r="K6" s="26" t="s">
        <v>199</v>
      </c>
      <c r="L6" s="23" t="s">
        <v>200</v>
      </c>
      <c r="M6" s="26" t="s">
        <v>272</v>
      </c>
      <c r="N6" s="26">
        <v>18.66</v>
      </c>
      <c r="O6" s="26" t="s">
        <v>202</v>
      </c>
      <c r="P6" s="29" t="s">
        <v>470</v>
      </c>
      <c r="Q6" s="29" t="s">
        <v>471</v>
      </c>
      <c r="R6" s="88" t="s">
        <v>472</v>
      </c>
      <c r="S6" s="31" t="s">
        <v>473</v>
      </c>
      <c r="T6" s="29" t="s">
        <v>207</v>
      </c>
      <c r="U6" s="87">
        <v>43322</v>
      </c>
      <c r="V6" s="29">
        <v>5</v>
      </c>
      <c r="W6" s="29">
        <v>3</v>
      </c>
      <c r="X6" s="29">
        <v>2</v>
      </c>
      <c r="Y6" s="29">
        <v>6</v>
      </c>
    </row>
    <row r="7" spans="1:29" x14ac:dyDescent="0.25">
      <c r="A7" s="26">
        <v>4</v>
      </c>
      <c r="B7" s="26">
        <v>41</v>
      </c>
      <c r="C7" s="26" t="s">
        <v>98</v>
      </c>
      <c r="D7" s="26" t="s">
        <v>263</v>
      </c>
      <c r="E7" s="26">
        <v>23</v>
      </c>
      <c r="F7" s="26">
        <v>2</v>
      </c>
      <c r="G7" s="30" t="s">
        <v>428</v>
      </c>
      <c r="H7" s="26" t="s">
        <v>429</v>
      </c>
      <c r="I7" s="29" t="s">
        <v>41</v>
      </c>
      <c r="J7" s="26" t="s">
        <v>281</v>
      </c>
      <c r="K7" s="26" t="s">
        <v>199</v>
      </c>
      <c r="L7" s="23" t="s">
        <v>200</v>
      </c>
      <c r="M7" s="26" t="s">
        <v>218</v>
      </c>
      <c r="N7" s="26">
        <v>11.39</v>
      </c>
      <c r="O7" s="26" t="s">
        <v>202</v>
      </c>
      <c r="P7" s="29" t="s">
        <v>408</v>
      </c>
      <c r="Q7" s="29" t="s">
        <v>41</v>
      </c>
      <c r="R7" s="85">
        <v>43260</v>
      </c>
      <c r="S7" s="31" t="s">
        <v>430</v>
      </c>
      <c r="T7" s="29" t="s">
        <v>207</v>
      </c>
      <c r="U7" s="87">
        <v>43383</v>
      </c>
      <c r="V7" s="29" t="s">
        <v>41</v>
      </c>
      <c r="W7" s="29" t="s">
        <v>41</v>
      </c>
      <c r="X7" s="29" t="s">
        <v>41</v>
      </c>
      <c r="Y7" s="29" t="s">
        <v>41</v>
      </c>
    </row>
    <row r="8" spans="1:29" x14ac:dyDescent="0.25">
      <c r="A8" s="26">
        <v>5</v>
      </c>
      <c r="B8" s="26">
        <v>50</v>
      </c>
      <c r="C8" s="26" t="s">
        <v>98</v>
      </c>
      <c r="D8" s="29" t="s">
        <v>263</v>
      </c>
      <c r="E8" s="29">
        <v>23</v>
      </c>
      <c r="F8" s="26" t="s">
        <v>41</v>
      </c>
      <c r="G8" s="30" t="s">
        <v>264</v>
      </c>
      <c r="H8" s="29" t="s">
        <v>265</v>
      </c>
      <c r="I8" s="29" t="s">
        <v>41</v>
      </c>
      <c r="J8" s="26" t="s">
        <v>198</v>
      </c>
      <c r="K8" s="26" t="s">
        <v>199</v>
      </c>
      <c r="L8" s="23" t="s">
        <v>200</v>
      </c>
      <c r="M8" s="26" t="s">
        <v>218</v>
      </c>
      <c r="N8" s="26">
        <v>19.309999999999999</v>
      </c>
      <c r="O8" s="26" t="s">
        <v>202</v>
      </c>
      <c r="P8" s="29" t="s">
        <v>266</v>
      </c>
      <c r="Q8" s="32" t="s">
        <v>41</v>
      </c>
      <c r="R8" s="85">
        <v>43289</v>
      </c>
      <c r="S8" s="31" t="s">
        <v>267</v>
      </c>
      <c r="T8" s="29" t="s">
        <v>207</v>
      </c>
      <c r="U8" s="86" t="s">
        <v>268</v>
      </c>
      <c r="V8" s="29">
        <v>2</v>
      </c>
      <c r="W8" s="29">
        <v>2</v>
      </c>
      <c r="X8" s="29">
        <v>1</v>
      </c>
      <c r="Y8" s="29">
        <v>3</v>
      </c>
    </row>
    <row r="9" spans="1:29" x14ac:dyDescent="0.25">
      <c r="A9" s="26">
        <v>6</v>
      </c>
      <c r="B9" s="26">
        <v>85</v>
      </c>
      <c r="C9" s="26" t="s">
        <v>98</v>
      </c>
      <c r="D9" s="26" t="s">
        <v>263</v>
      </c>
      <c r="E9" s="29">
        <v>25</v>
      </c>
      <c r="F9" s="26">
        <v>1</v>
      </c>
      <c r="G9" s="30" t="s">
        <v>468</v>
      </c>
      <c r="H9" s="29" t="s">
        <v>469</v>
      </c>
      <c r="I9" s="29" t="s">
        <v>41</v>
      </c>
      <c r="J9" s="26" t="s">
        <v>281</v>
      </c>
      <c r="K9" s="26" t="s">
        <v>199</v>
      </c>
      <c r="L9" s="23" t="s">
        <v>200</v>
      </c>
      <c r="M9" s="26" t="s">
        <v>218</v>
      </c>
      <c r="N9" s="26">
        <v>14.53</v>
      </c>
      <c r="O9" s="26" t="s">
        <v>202</v>
      </c>
      <c r="P9" s="29" t="s">
        <v>470</v>
      </c>
      <c r="Q9" s="29" t="s">
        <v>471</v>
      </c>
      <c r="R9" s="88" t="s">
        <v>472</v>
      </c>
      <c r="S9" s="31" t="s">
        <v>473</v>
      </c>
      <c r="T9" s="29" t="s">
        <v>207</v>
      </c>
      <c r="U9" s="88" t="s">
        <v>311</v>
      </c>
      <c r="V9" s="29">
        <v>5</v>
      </c>
      <c r="W9" s="29">
        <v>2</v>
      </c>
      <c r="X9" s="29">
        <v>2</v>
      </c>
      <c r="Y9" s="29">
        <v>5</v>
      </c>
    </row>
    <row r="10" spans="1:29" x14ac:dyDescent="0.25">
      <c r="A10" s="26">
        <v>7</v>
      </c>
      <c r="B10" s="26">
        <v>87</v>
      </c>
      <c r="C10" s="26" t="s">
        <v>98</v>
      </c>
      <c r="D10" s="26" t="s">
        <v>263</v>
      </c>
      <c r="E10" s="29">
        <v>23</v>
      </c>
      <c r="F10" s="26">
        <v>1</v>
      </c>
      <c r="G10" s="30" t="s">
        <v>406</v>
      </c>
      <c r="H10" s="29" t="s">
        <v>407</v>
      </c>
      <c r="I10" s="29" t="s">
        <v>41</v>
      </c>
      <c r="J10" s="26" t="s">
        <v>281</v>
      </c>
      <c r="K10" s="26" t="s">
        <v>199</v>
      </c>
      <c r="L10" s="23" t="s">
        <v>200</v>
      </c>
      <c r="M10" s="26" t="s">
        <v>218</v>
      </c>
      <c r="N10" s="26">
        <v>14.15</v>
      </c>
      <c r="O10" s="26" t="s">
        <v>202</v>
      </c>
      <c r="P10" s="29" t="s">
        <v>408</v>
      </c>
      <c r="Q10" s="29" t="s">
        <v>207</v>
      </c>
      <c r="R10" s="85">
        <v>43199</v>
      </c>
      <c r="S10" s="31" t="s">
        <v>409</v>
      </c>
      <c r="T10" s="29" t="s">
        <v>207</v>
      </c>
      <c r="U10" s="88" t="s">
        <v>311</v>
      </c>
      <c r="V10" s="29">
        <v>2</v>
      </c>
      <c r="W10" s="29">
        <v>2</v>
      </c>
      <c r="X10" s="29">
        <v>2</v>
      </c>
      <c r="Y10" s="29">
        <v>1</v>
      </c>
    </row>
    <row r="11" spans="1:29" x14ac:dyDescent="0.25">
      <c r="A11" s="26">
        <v>8</v>
      </c>
      <c r="B11" s="26">
        <v>109</v>
      </c>
      <c r="C11" s="26" t="s">
        <v>98</v>
      </c>
      <c r="D11" s="26" t="s">
        <v>263</v>
      </c>
      <c r="E11" s="26">
        <v>23</v>
      </c>
      <c r="F11" s="26">
        <v>1</v>
      </c>
      <c r="G11" s="34" t="s">
        <v>400</v>
      </c>
      <c r="H11" s="34" t="s">
        <v>401</v>
      </c>
      <c r="I11" s="26" t="s">
        <v>402</v>
      </c>
      <c r="J11" s="29" t="s">
        <v>198</v>
      </c>
      <c r="K11" s="29" t="s">
        <v>236</v>
      </c>
      <c r="L11" s="29" t="s">
        <v>237</v>
      </c>
      <c r="M11" s="26" t="s">
        <v>41</v>
      </c>
      <c r="N11" s="26">
        <v>0.87</v>
      </c>
      <c r="O11" s="35" t="s">
        <v>202</v>
      </c>
      <c r="P11" s="26" t="s">
        <v>403</v>
      </c>
      <c r="Q11" s="26" t="s">
        <v>207</v>
      </c>
      <c r="R11" s="87">
        <v>43199</v>
      </c>
      <c r="S11" t="s">
        <v>404</v>
      </c>
      <c r="T11" s="26" t="s">
        <v>207</v>
      </c>
      <c r="U11" s="89" t="s">
        <v>241</v>
      </c>
      <c r="V11" s="47"/>
      <c r="W11" s="47"/>
      <c r="X11" s="47"/>
      <c r="Y11" s="47"/>
    </row>
    <row r="12" spans="1:29" x14ac:dyDescent="0.25">
      <c r="A12" s="26">
        <v>9</v>
      </c>
      <c r="B12" s="26">
        <v>110</v>
      </c>
      <c r="C12" s="26" t="s">
        <v>98</v>
      </c>
      <c r="D12" s="26" t="s">
        <v>263</v>
      </c>
      <c r="E12" s="26">
        <v>23</v>
      </c>
      <c r="F12" s="35">
        <v>1</v>
      </c>
      <c r="G12" s="34" t="s">
        <v>406</v>
      </c>
      <c r="H12" s="34" t="s">
        <v>414</v>
      </c>
      <c r="I12" s="26" t="s">
        <v>415</v>
      </c>
      <c r="J12" s="29" t="s">
        <v>198</v>
      </c>
      <c r="K12" s="29" t="s">
        <v>236</v>
      </c>
      <c r="L12" s="29" t="s">
        <v>237</v>
      </c>
      <c r="M12" s="26" t="s">
        <v>41</v>
      </c>
      <c r="N12" s="24">
        <v>0.46</v>
      </c>
      <c r="O12" s="35" t="s">
        <v>202</v>
      </c>
      <c r="P12" s="35" t="s">
        <v>416</v>
      </c>
      <c r="Q12" s="26" t="s">
        <v>207</v>
      </c>
      <c r="R12" s="87">
        <v>43199</v>
      </c>
      <c r="S12" s="36" t="s">
        <v>417</v>
      </c>
      <c r="T12" s="26" t="s">
        <v>207</v>
      </c>
      <c r="U12" s="89" t="s">
        <v>241</v>
      </c>
      <c r="V12" s="47"/>
      <c r="W12" s="47"/>
      <c r="X12" s="47"/>
      <c r="Y12" s="47"/>
    </row>
    <row r="13" spans="1:29" x14ac:dyDescent="0.25">
      <c r="A13" s="26">
        <v>10</v>
      </c>
      <c r="B13" s="26">
        <v>3</v>
      </c>
      <c r="C13" s="26" t="s">
        <v>90</v>
      </c>
      <c r="D13" s="26" t="s">
        <v>195</v>
      </c>
      <c r="E13" s="29">
        <v>19</v>
      </c>
      <c r="F13" s="26">
        <v>1</v>
      </c>
      <c r="G13" s="30" t="s">
        <v>269</v>
      </c>
      <c r="H13" s="29" t="s">
        <v>270</v>
      </c>
      <c r="I13" s="29" t="s">
        <v>41</v>
      </c>
      <c r="J13" s="26" t="s">
        <v>271</v>
      </c>
      <c r="K13" s="26" t="s">
        <v>199</v>
      </c>
      <c r="L13" s="23" t="s">
        <v>200</v>
      </c>
      <c r="M13" s="26" t="s">
        <v>272</v>
      </c>
      <c r="N13" s="26">
        <v>24.48</v>
      </c>
      <c r="O13" s="26" t="s">
        <v>202</v>
      </c>
      <c r="P13" s="29" t="s">
        <v>273</v>
      </c>
      <c r="Q13" s="29" t="s">
        <v>274</v>
      </c>
      <c r="R13" s="85">
        <v>43289</v>
      </c>
      <c r="S13" s="31" t="s">
        <v>275</v>
      </c>
      <c r="T13" s="29" t="s">
        <v>207</v>
      </c>
      <c r="U13" s="86" t="s">
        <v>276</v>
      </c>
      <c r="V13" s="29">
        <v>1</v>
      </c>
      <c r="W13" s="29">
        <v>2</v>
      </c>
      <c r="X13" s="29">
        <v>1</v>
      </c>
      <c r="Y13" s="29">
        <v>3</v>
      </c>
    </row>
    <row r="14" spans="1:29" x14ac:dyDescent="0.25">
      <c r="A14" s="26">
        <v>11</v>
      </c>
      <c r="B14" s="26">
        <v>25</v>
      </c>
      <c r="C14" s="29" t="s">
        <v>90</v>
      </c>
      <c r="D14" s="26" t="s">
        <v>195</v>
      </c>
      <c r="E14" s="29">
        <v>19</v>
      </c>
      <c r="F14" s="26" t="s">
        <v>41</v>
      </c>
      <c r="G14" s="33" t="s">
        <v>196</v>
      </c>
      <c r="H14" s="29" t="s">
        <v>217</v>
      </c>
      <c r="I14" s="29" t="s">
        <v>41</v>
      </c>
      <c r="J14" s="29" t="s">
        <v>198</v>
      </c>
      <c r="K14" s="26" t="s">
        <v>199</v>
      </c>
      <c r="L14" s="23" t="s">
        <v>200</v>
      </c>
      <c r="M14" s="29" t="s">
        <v>218</v>
      </c>
      <c r="N14" s="29">
        <v>14.5</v>
      </c>
      <c r="O14" s="26" t="s">
        <v>202</v>
      </c>
      <c r="P14" s="29" t="s">
        <v>219</v>
      </c>
      <c r="Q14" s="29" t="s">
        <v>220</v>
      </c>
      <c r="R14" s="85">
        <v>43288</v>
      </c>
      <c r="S14" s="31" t="s">
        <v>221</v>
      </c>
      <c r="T14" s="29" t="s">
        <v>207</v>
      </c>
      <c r="U14" s="90" t="s">
        <v>222</v>
      </c>
      <c r="V14" s="29">
        <v>3</v>
      </c>
      <c r="W14" s="29">
        <v>2</v>
      </c>
      <c r="X14" s="29">
        <v>1</v>
      </c>
      <c r="Y14" s="29">
        <v>3</v>
      </c>
    </row>
    <row r="15" spans="1:29" x14ac:dyDescent="0.25">
      <c r="A15" s="26">
        <v>12</v>
      </c>
      <c r="B15" s="26">
        <v>58</v>
      </c>
      <c r="C15" s="26" t="s">
        <v>90</v>
      </c>
      <c r="D15" s="26" t="s">
        <v>195</v>
      </c>
      <c r="E15" s="29">
        <v>19</v>
      </c>
      <c r="F15" s="26">
        <v>2</v>
      </c>
      <c r="G15" s="30" t="s">
        <v>384</v>
      </c>
      <c r="H15" s="29" t="s">
        <v>385</v>
      </c>
      <c r="I15" s="29" t="s">
        <v>41</v>
      </c>
      <c r="J15" s="26" t="s">
        <v>271</v>
      </c>
      <c r="K15" s="26" t="s">
        <v>199</v>
      </c>
      <c r="L15" s="23" t="s">
        <v>200</v>
      </c>
      <c r="M15" s="26" t="s">
        <v>218</v>
      </c>
      <c r="N15" s="26">
        <v>8.6</v>
      </c>
      <c r="O15" s="26" t="s">
        <v>202</v>
      </c>
      <c r="P15" s="26" t="s">
        <v>273</v>
      </c>
      <c r="Q15" s="29" t="s">
        <v>207</v>
      </c>
      <c r="R15" s="88" t="s">
        <v>386</v>
      </c>
      <c r="S15" s="31" t="s">
        <v>202</v>
      </c>
      <c r="T15" s="29" t="s">
        <v>207</v>
      </c>
      <c r="U15" s="86" t="s">
        <v>268</v>
      </c>
      <c r="V15" s="29">
        <v>4</v>
      </c>
      <c r="W15" s="29">
        <v>2</v>
      </c>
      <c r="X15" s="29">
        <v>1</v>
      </c>
      <c r="Y15" s="29">
        <v>3</v>
      </c>
    </row>
    <row r="16" spans="1:29" x14ac:dyDescent="0.25">
      <c r="A16" s="26">
        <v>13</v>
      </c>
      <c r="B16" s="26">
        <v>59</v>
      </c>
      <c r="C16" s="26" t="s">
        <v>90</v>
      </c>
      <c r="D16" s="26" t="s">
        <v>195</v>
      </c>
      <c r="E16" s="29">
        <v>19</v>
      </c>
      <c r="F16" s="26">
        <v>1</v>
      </c>
      <c r="G16" s="30" t="s">
        <v>304</v>
      </c>
      <c r="H16" s="29" t="s">
        <v>305</v>
      </c>
      <c r="I16" s="29" t="s">
        <v>41</v>
      </c>
      <c r="J16" s="26" t="s">
        <v>271</v>
      </c>
      <c r="K16" s="26" t="s">
        <v>199</v>
      </c>
      <c r="L16" s="23" t="s">
        <v>200</v>
      </c>
      <c r="M16" s="26" t="s">
        <v>218</v>
      </c>
      <c r="N16" s="26">
        <v>10.44</v>
      </c>
      <c r="O16" s="26" t="s">
        <v>202</v>
      </c>
      <c r="P16" s="29" t="s">
        <v>306</v>
      </c>
      <c r="Q16" s="29" t="s">
        <v>307</v>
      </c>
      <c r="R16" s="85">
        <v>43320</v>
      </c>
      <c r="S16" s="31" t="s">
        <v>308</v>
      </c>
      <c r="T16" s="29" t="s">
        <v>207</v>
      </c>
      <c r="U16" s="86" t="s">
        <v>268</v>
      </c>
      <c r="V16" s="29">
        <v>1</v>
      </c>
      <c r="W16" s="29">
        <v>1</v>
      </c>
      <c r="X16" s="29">
        <v>1</v>
      </c>
      <c r="Y16" s="29">
        <v>1</v>
      </c>
    </row>
    <row r="17" spans="1:25" x14ac:dyDescent="0.25">
      <c r="A17" s="26">
        <v>14</v>
      </c>
      <c r="B17" s="26">
        <v>66</v>
      </c>
      <c r="C17" s="26" t="s">
        <v>90</v>
      </c>
      <c r="D17" s="26" t="s">
        <v>195</v>
      </c>
      <c r="E17" s="29">
        <v>19</v>
      </c>
      <c r="F17" s="26">
        <v>1</v>
      </c>
      <c r="G17" s="30" t="s">
        <v>269</v>
      </c>
      <c r="H17" s="29" t="s">
        <v>270</v>
      </c>
      <c r="I17" s="29" t="s">
        <v>41</v>
      </c>
      <c r="J17" s="26" t="s">
        <v>281</v>
      </c>
      <c r="K17" s="26" t="s">
        <v>199</v>
      </c>
      <c r="L17" s="23" t="s">
        <v>200</v>
      </c>
      <c r="M17" s="26" t="s">
        <v>218</v>
      </c>
      <c r="N17" s="26">
        <v>20.27</v>
      </c>
      <c r="O17" s="26" t="s">
        <v>202</v>
      </c>
      <c r="P17" s="29" t="s">
        <v>273</v>
      </c>
      <c r="Q17" s="29" t="s">
        <v>274</v>
      </c>
      <c r="R17" s="85">
        <v>43289</v>
      </c>
      <c r="S17" s="31" t="s">
        <v>282</v>
      </c>
      <c r="T17" s="29" t="s">
        <v>207</v>
      </c>
      <c r="U17" s="86" t="s">
        <v>283</v>
      </c>
      <c r="V17" s="29">
        <v>2</v>
      </c>
      <c r="W17" s="29">
        <v>2</v>
      </c>
      <c r="X17" s="29">
        <v>1</v>
      </c>
      <c r="Y17" s="29">
        <v>3</v>
      </c>
    </row>
    <row r="18" spans="1:25" x14ac:dyDescent="0.25">
      <c r="A18" s="26">
        <v>15</v>
      </c>
      <c r="B18" s="26">
        <v>83</v>
      </c>
      <c r="C18" s="26" t="s">
        <v>90</v>
      </c>
      <c r="D18" s="26" t="s">
        <v>195</v>
      </c>
      <c r="E18" s="29">
        <v>19</v>
      </c>
      <c r="F18" s="26">
        <v>2</v>
      </c>
      <c r="G18" s="30" t="s">
        <v>384</v>
      </c>
      <c r="H18" s="29" t="s">
        <v>385</v>
      </c>
      <c r="I18" s="29" t="s">
        <v>41</v>
      </c>
      <c r="J18" s="26" t="s">
        <v>281</v>
      </c>
      <c r="K18" s="26" t="s">
        <v>199</v>
      </c>
      <c r="L18" s="23" t="s">
        <v>200</v>
      </c>
      <c r="M18" s="26" t="s">
        <v>218</v>
      </c>
      <c r="N18" s="26">
        <v>7.36</v>
      </c>
      <c r="O18" s="26" t="s">
        <v>202</v>
      </c>
      <c r="P18" s="26" t="s">
        <v>273</v>
      </c>
      <c r="Q18" s="29" t="s">
        <v>207</v>
      </c>
      <c r="R18" s="88" t="s">
        <v>386</v>
      </c>
      <c r="S18" s="31" t="s">
        <v>202</v>
      </c>
      <c r="T18" s="29" t="s">
        <v>207</v>
      </c>
      <c r="U18" s="88" t="s">
        <v>311</v>
      </c>
      <c r="V18" s="29">
        <v>2</v>
      </c>
      <c r="W18" s="29">
        <v>1</v>
      </c>
      <c r="X18" s="29">
        <v>1</v>
      </c>
      <c r="Y18" s="29">
        <v>1</v>
      </c>
    </row>
    <row r="19" spans="1:25" x14ac:dyDescent="0.25">
      <c r="A19" s="26">
        <v>16</v>
      </c>
      <c r="B19" s="26">
        <v>93</v>
      </c>
      <c r="C19" s="26" t="s">
        <v>90</v>
      </c>
      <c r="D19" s="26" t="s">
        <v>195</v>
      </c>
      <c r="E19" s="29">
        <v>19</v>
      </c>
      <c r="F19" s="26">
        <v>1</v>
      </c>
      <c r="G19" s="30" t="s">
        <v>304</v>
      </c>
      <c r="H19" s="29" t="s">
        <v>305</v>
      </c>
      <c r="I19" s="29" t="s">
        <v>41</v>
      </c>
      <c r="J19" s="26" t="s">
        <v>281</v>
      </c>
      <c r="K19" s="26" t="s">
        <v>199</v>
      </c>
      <c r="L19" s="23" t="s">
        <v>200</v>
      </c>
      <c r="M19" s="26" t="s">
        <v>218</v>
      </c>
      <c r="N19" s="26">
        <v>8.7899999999999991</v>
      </c>
      <c r="O19" s="26" t="s">
        <v>202</v>
      </c>
      <c r="P19" s="29" t="s">
        <v>306</v>
      </c>
      <c r="Q19" s="29" t="s">
        <v>307</v>
      </c>
      <c r="R19" s="85">
        <v>43320</v>
      </c>
      <c r="S19" s="31" t="s">
        <v>308</v>
      </c>
      <c r="T19" s="29" t="s">
        <v>207</v>
      </c>
      <c r="U19" s="86" t="s">
        <v>311</v>
      </c>
      <c r="V19" s="29">
        <v>1</v>
      </c>
      <c r="W19" s="29">
        <v>1</v>
      </c>
      <c r="X19" s="29">
        <v>1</v>
      </c>
      <c r="Y19" s="29">
        <v>1</v>
      </c>
    </row>
    <row r="20" spans="1:25" x14ac:dyDescent="0.25">
      <c r="A20" s="26">
        <v>17</v>
      </c>
      <c r="B20" s="26">
        <v>101</v>
      </c>
      <c r="C20" s="29" t="s">
        <v>90</v>
      </c>
      <c r="D20" s="26" t="s">
        <v>195</v>
      </c>
      <c r="E20" s="29">
        <v>19</v>
      </c>
      <c r="F20" s="26" t="s">
        <v>41</v>
      </c>
      <c r="G20" s="33" t="s">
        <v>196</v>
      </c>
      <c r="H20" s="29" t="s">
        <v>197</v>
      </c>
      <c r="I20" s="29" t="s">
        <v>41</v>
      </c>
      <c r="J20" s="29" t="s">
        <v>198</v>
      </c>
      <c r="K20" s="26" t="s">
        <v>199</v>
      </c>
      <c r="L20" s="23" t="s">
        <v>200</v>
      </c>
      <c r="M20" s="29" t="s">
        <v>201</v>
      </c>
      <c r="N20" s="29">
        <v>1.91</v>
      </c>
      <c r="O20" s="26" t="s">
        <v>202</v>
      </c>
      <c r="P20" s="29" t="s">
        <v>203</v>
      </c>
      <c r="Q20" s="29" t="s">
        <v>204</v>
      </c>
      <c r="R20" s="88" t="s">
        <v>205</v>
      </c>
      <c r="S20" s="31" t="s">
        <v>206</v>
      </c>
      <c r="T20" s="29" t="s">
        <v>207</v>
      </c>
      <c r="U20" s="90" t="s">
        <v>208</v>
      </c>
      <c r="V20" s="29">
        <v>1</v>
      </c>
      <c r="W20" s="29">
        <v>1</v>
      </c>
      <c r="X20" s="29">
        <v>1</v>
      </c>
      <c r="Y20" s="29">
        <v>1</v>
      </c>
    </row>
    <row r="21" spans="1:25" x14ac:dyDescent="0.25">
      <c r="A21" s="26">
        <v>18</v>
      </c>
      <c r="B21" s="26">
        <v>105</v>
      </c>
      <c r="C21" s="26" t="s">
        <v>90</v>
      </c>
      <c r="D21" s="26" t="s">
        <v>195</v>
      </c>
      <c r="E21" s="26">
        <v>19</v>
      </c>
      <c r="F21" s="26">
        <v>1</v>
      </c>
      <c r="G21" s="33" t="s">
        <v>304</v>
      </c>
      <c r="H21" s="33" t="s">
        <v>312</v>
      </c>
      <c r="I21" s="26" t="s">
        <v>313</v>
      </c>
      <c r="J21" s="29" t="s">
        <v>198</v>
      </c>
      <c r="K21" s="29" t="s">
        <v>236</v>
      </c>
      <c r="L21" s="29" t="s">
        <v>237</v>
      </c>
      <c r="M21" s="26" t="s">
        <v>41</v>
      </c>
      <c r="N21" s="26">
        <v>0.52</v>
      </c>
      <c r="O21" s="35" t="s">
        <v>202</v>
      </c>
      <c r="P21" s="35" t="s">
        <v>314</v>
      </c>
      <c r="Q21" s="26" t="s">
        <v>315</v>
      </c>
      <c r="R21" s="87">
        <v>43320</v>
      </c>
      <c r="S21" s="36" t="s">
        <v>316</v>
      </c>
      <c r="T21" s="26" t="s">
        <v>207</v>
      </c>
      <c r="U21" s="89" t="s">
        <v>241</v>
      </c>
      <c r="V21" s="47"/>
      <c r="W21" s="47"/>
      <c r="X21" s="47"/>
      <c r="Y21" s="47"/>
    </row>
    <row r="22" spans="1:25" x14ac:dyDescent="0.25">
      <c r="A22" s="26">
        <v>19</v>
      </c>
      <c r="B22" s="26">
        <v>112</v>
      </c>
      <c r="C22" s="26" t="s">
        <v>98</v>
      </c>
      <c r="D22" s="26" t="s">
        <v>263</v>
      </c>
      <c r="E22" s="26">
        <v>23</v>
      </c>
      <c r="F22" s="35">
        <v>2</v>
      </c>
      <c r="G22" s="33" t="s">
        <v>428</v>
      </c>
      <c r="H22" s="33" t="s">
        <v>435</v>
      </c>
      <c r="I22" s="26" t="s">
        <v>436</v>
      </c>
      <c r="J22" s="29" t="s">
        <v>198</v>
      </c>
      <c r="K22" s="29" t="s">
        <v>236</v>
      </c>
      <c r="L22" s="29" t="s">
        <v>237</v>
      </c>
      <c r="M22" s="26" t="s">
        <v>41</v>
      </c>
      <c r="N22" s="26">
        <v>0.1</v>
      </c>
      <c r="O22" s="35" t="s">
        <v>202</v>
      </c>
      <c r="P22" s="35" t="s">
        <v>416</v>
      </c>
      <c r="Q22" s="26" t="s">
        <v>207</v>
      </c>
      <c r="R22" s="87">
        <v>43260</v>
      </c>
      <c r="S22" s="36" t="s">
        <v>437</v>
      </c>
      <c r="T22" s="26" t="s">
        <v>207</v>
      </c>
      <c r="U22" s="89" t="s">
        <v>241</v>
      </c>
      <c r="V22" s="47"/>
      <c r="W22" s="47"/>
      <c r="X22" s="47"/>
      <c r="Y22" s="47"/>
    </row>
    <row r="23" spans="1:25" x14ac:dyDescent="0.25">
      <c r="A23" s="26">
        <v>20</v>
      </c>
      <c r="B23" s="26">
        <v>102</v>
      </c>
      <c r="C23" s="26" t="s">
        <v>90</v>
      </c>
      <c r="D23" s="26" t="s">
        <v>195</v>
      </c>
      <c r="E23" s="26">
        <v>19</v>
      </c>
      <c r="F23" s="26" t="s">
        <v>41</v>
      </c>
      <c r="G23" s="33" t="s">
        <v>233</v>
      </c>
      <c r="H23" s="33" t="s">
        <v>234</v>
      </c>
      <c r="I23" s="26" t="s">
        <v>235</v>
      </c>
      <c r="J23" s="29" t="s">
        <v>198</v>
      </c>
      <c r="K23" s="29" t="s">
        <v>236</v>
      </c>
      <c r="L23" s="29" t="s">
        <v>237</v>
      </c>
      <c r="M23" s="26" t="s">
        <v>41</v>
      </c>
      <c r="N23" s="26">
        <v>1.55</v>
      </c>
      <c r="O23" s="35" t="s">
        <v>238</v>
      </c>
      <c r="P23" s="35" t="s">
        <v>203</v>
      </c>
      <c r="Q23" s="26" t="s">
        <v>204</v>
      </c>
      <c r="R23" s="89" t="s">
        <v>239</v>
      </c>
      <c r="S23" s="36" t="s">
        <v>240</v>
      </c>
      <c r="T23" s="26" t="s">
        <v>207</v>
      </c>
      <c r="U23" s="89" t="s">
        <v>241</v>
      </c>
      <c r="V23" s="29">
        <v>3</v>
      </c>
      <c r="W23" s="29">
        <v>2</v>
      </c>
      <c r="X23" s="29">
        <v>2</v>
      </c>
      <c r="Y23" s="29">
        <v>1</v>
      </c>
    </row>
    <row r="24" spans="1:25" x14ac:dyDescent="0.25">
      <c r="A24" s="26">
        <v>21</v>
      </c>
      <c r="B24" s="26">
        <v>103</v>
      </c>
      <c r="C24" s="26" t="s">
        <v>90</v>
      </c>
      <c r="D24" s="26" t="s">
        <v>246</v>
      </c>
      <c r="E24" s="26">
        <v>17</v>
      </c>
      <c r="F24" s="26" t="s">
        <v>41</v>
      </c>
      <c r="G24" s="33" t="s">
        <v>247</v>
      </c>
      <c r="H24" s="33" t="s">
        <v>248</v>
      </c>
      <c r="I24" s="26" t="s">
        <v>249</v>
      </c>
      <c r="J24" s="29" t="s">
        <v>198</v>
      </c>
      <c r="K24" s="29" t="s">
        <v>236</v>
      </c>
      <c r="L24" s="29" t="s">
        <v>237</v>
      </c>
      <c r="M24" s="26" t="s">
        <v>41</v>
      </c>
      <c r="N24" s="26">
        <v>0.05</v>
      </c>
      <c r="O24" s="35" t="s">
        <v>250</v>
      </c>
      <c r="P24" s="35" t="s">
        <v>251</v>
      </c>
      <c r="Q24" s="26" t="s">
        <v>252</v>
      </c>
      <c r="R24" s="89" t="s">
        <v>239</v>
      </c>
      <c r="S24" s="36" t="s">
        <v>253</v>
      </c>
      <c r="T24" s="26" t="s">
        <v>207</v>
      </c>
      <c r="U24" s="89" t="s">
        <v>241</v>
      </c>
      <c r="V24" s="47"/>
      <c r="W24" s="47"/>
      <c r="X24" s="47"/>
      <c r="Y24" s="47"/>
    </row>
    <row r="25" spans="1:25" x14ac:dyDescent="0.25">
      <c r="A25" s="26">
        <v>22</v>
      </c>
      <c r="B25" s="26">
        <v>104</v>
      </c>
      <c r="C25" s="26" t="s">
        <v>90</v>
      </c>
      <c r="D25" s="26" t="s">
        <v>195</v>
      </c>
      <c r="E25" s="26">
        <v>19</v>
      </c>
      <c r="F25" s="26" t="s">
        <v>41</v>
      </c>
      <c r="G25" s="33" t="s">
        <v>256</v>
      </c>
      <c r="H25" s="33" t="s">
        <v>257</v>
      </c>
      <c r="I25" s="26" t="s">
        <v>258</v>
      </c>
      <c r="J25" s="29" t="s">
        <v>198</v>
      </c>
      <c r="K25" s="29" t="s">
        <v>236</v>
      </c>
      <c r="L25" s="29" t="s">
        <v>237</v>
      </c>
      <c r="M25" s="26" t="s">
        <v>41</v>
      </c>
      <c r="N25" s="26">
        <v>0.26</v>
      </c>
      <c r="O25" s="35" t="s">
        <v>238</v>
      </c>
      <c r="P25" s="35" t="s">
        <v>259</v>
      </c>
      <c r="Q25" s="26" t="s">
        <v>260</v>
      </c>
      <c r="R25" s="89" t="s">
        <v>261</v>
      </c>
      <c r="S25" s="36" t="s">
        <v>262</v>
      </c>
      <c r="T25" s="26" t="s">
        <v>207</v>
      </c>
      <c r="U25" s="89" t="s">
        <v>241</v>
      </c>
      <c r="V25" s="47"/>
      <c r="W25" s="47"/>
      <c r="X25" s="47"/>
      <c r="Y25" s="47"/>
    </row>
    <row r="26" spans="1:25" x14ac:dyDescent="0.25">
      <c r="A26" s="26">
        <v>23</v>
      </c>
      <c r="B26" s="26">
        <v>106</v>
      </c>
      <c r="C26" s="26" t="s">
        <v>86</v>
      </c>
      <c r="D26" s="26" t="s">
        <v>335</v>
      </c>
      <c r="E26" s="26">
        <v>11</v>
      </c>
      <c r="F26" s="35" t="s">
        <v>41</v>
      </c>
      <c r="G26" s="33" t="s">
        <v>336</v>
      </c>
      <c r="H26" s="33" t="s">
        <v>342</v>
      </c>
      <c r="I26" s="26" t="s">
        <v>343</v>
      </c>
      <c r="J26" s="29" t="s">
        <v>198</v>
      </c>
      <c r="K26" s="29" t="s">
        <v>236</v>
      </c>
      <c r="L26" s="29" t="s">
        <v>237</v>
      </c>
      <c r="M26" s="26" t="s">
        <v>41</v>
      </c>
      <c r="N26" s="26">
        <v>0.02</v>
      </c>
      <c r="O26" s="35" t="s">
        <v>238</v>
      </c>
      <c r="P26" s="35" t="s">
        <v>338</v>
      </c>
      <c r="Q26" s="26" t="s">
        <v>315</v>
      </c>
      <c r="R26" s="89" t="s">
        <v>239</v>
      </c>
      <c r="S26" s="36" t="s">
        <v>344</v>
      </c>
      <c r="T26" s="26" t="s">
        <v>207</v>
      </c>
      <c r="U26" s="89" t="s">
        <v>241</v>
      </c>
      <c r="V26" s="47"/>
      <c r="W26" s="47"/>
      <c r="X26" s="47"/>
      <c r="Y26" s="47"/>
    </row>
    <row r="27" spans="1:25" x14ac:dyDescent="0.25">
      <c r="A27" s="26">
        <v>24</v>
      </c>
      <c r="B27" s="26">
        <v>107</v>
      </c>
      <c r="C27" s="26" t="s">
        <v>86</v>
      </c>
      <c r="D27" s="26" t="s">
        <v>335</v>
      </c>
      <c r="E27" s="26">
        <v>11</v>
      </c>
      <c r="F27" s="35">
        <v>1</v>
      </c>
      <c r="G27" s="33" t="s">
        <v>359</v>
      </c>
      <c r="H27" s="33" t="s">
        <v>365</v>
      </c>
      <c r="I27" s="26" t="s">
        <v>366</v>
      </c>
      <c r="J27" s="29" t="s">
        <v>198</v>
      </c>
      <c r="K27" s="29" t="s">
        <v>236</v>
      </c>
      <c r="L27" s="29" t="s">
        <v>237</v>
      </c>
      <c r="M27" s="26" t="s">
        <v>41</v>
      </c>
      <c r="N27" s="26">
        <v>0.59</v>
      </c>
      <c r="O27" s="35" t="s">
        <v>238</v>
      </c>
      <c r="P27" s="35" t="s">
        <v>367</v>
      </c>
      <c r="Q27" s="26" t="s">
        <v>274</v>
      </c>
      <c r="R27" s="89" t="s">
        <v>362</v>
      </c>
      <c r="S27" s="36" t="s">
        <v>368</v>
      </c>
      <c r="T27" s="26" t="s">
        <v>207</v>
      </c>
      <c r="U27" s="89" t="s">
        <v>241</v>
      </c>
      <c r="V27" s="47"/>
      <c r="W27" s="47"/>
      <c r="X27" s="47"/>
      <c r="Y27" s="47"/>
    </row>
    <row r="28" spans="1:25" x14ac:dyDescent="0.25">
      <c r="A28" s="26">
        <v>25</v>
      </c>
      <c r="B28" s="26">
        <v>108</v>
      </c>
      <c r="C28" s="26" t="s">
        <v>86</v>
      </c>
      <c r="D28" s="26" t="s">
        <v>369</v>
      </c>
      <c r="E28" s="26">
        <v>12</v>
      </c>
      <c r="F28" s="35" t="s">
        <v>41</v>
      </c>
      <c r="G28" s="34" t="s">
        <v>370</v>
      </c>
      <c r="H28" s="34" t="s">
        <v>371</v>
      </c>
      <c r="I28" s="26" t="s">
        <v>372</v>
      </c>
      <c r="J28" s="29" t="s">
        <v>198</v>
      </c>
      <c r="K28" s="29" t="s">
        <v>236</v>
      </c>
      <c r="L28" s="29" t="s">
        <v>237</v>
      </c>
      <c r="M28" s="26" t="s">
        <v>41</v>
      </c>
      <c r="N28" s="26">
        <v>0.12</v>
      </c>
      <c r="O28" s="35" t="s">
        <v>238</v>
      </c>
      <c r="P28" s="35" t="s">
        <v>373</v>
      </c>
      <c r="Q28" s="26" t="s">
        <v>207</v>
      </c>
      <c r="R28" s="87" t="s">
        <v>362</v>
      </c>
      <c r="S28" s="36" t="s">
        <v>374</v>
      </c>
      <c r="T28" s="26" t="s">
        <v>207</v>
      </c>
      <c r="U28" s="89" t="s">
        <v>241</v>
      </c>
      <c r="V28" s="47"/>
      <c r="W28" s="47"/>
      <c r="X28" s="47"/>
      <c r="Y28" s="47"/>
    </row>
    <row r="29" spans="1:25" x14ac:dyDescent="0.25">
      <c r="A29" s="26">
        <v>26</v>
      </c>
      <c r="B29" s="26">
        <v>111</v>
      </c>
      <c r="C29" s="26" t="s">
        <v>90</v>
      </c>
      <c r="D29" s="26" t="s">
        <v>423</v>
      </c>
      <c r="E29" s="26">
        <v>14</v>
      </c>
      <c r="F29" s="35" t="s">
        <v>41</v>
      </c>
      <c r="G29" s="33" t="s">
        <v>419</v>
      </c>
      <c r="H29" s="33" t="s">
        <v>424</v>
      </c>
      <c r="I29" s="26" t="s">
        <v>425</v>
      </c>
      <c r="J29" s="29" t="s">
        <v>198</v>
      </c>
      <c r="K29" s="29" t="s">
        <v>236</v>
      </c>
      <c r="L29" s="29" t="s">
        <v>237</v>
      </c>
      <c r="M29" s="26" t="s">
        <v>41</v>
      </c>
      <c r="N29" s="26">
        <v>0.97</v>
      </c>
      <c r="O29" s="35" t="s">
        <v>426</v>
      </c>
      <c r="P29" s="35" t="s">
        <v>421</v>
      </c>
      <c r="Q29" s="26" t="s">
        <v>307</v>
      </c>
      <c r="R29" s="87">
        <v>43229</v>
      </c>
      <c r="S29" s="36" t="s">
        <v>427</v>
      </c>
      <c r="T29" s="26" t="s">
        <v>207</v>
      </c>
      <c r="U29" s="89" t="s">
        <v>241</v>
      </c>
      <c r="V29" s="47"/>
      <c r="W29" s="47"/>
      <c r="X29" s="47"/>
      <c r="Y29" s="47"/>
    </row>
    <row r="30" spans="1:25" x14ac:dyDescent="0.25">
      <c r="A30" s="26">
        <v>27</v>
      </c>
      <c r="B30" s="26">
        <v>113</v>
      </c>
      <c r="C30" s="26" t="s">
        <v>90</v>
      </c>
      <c r="D30" s="26" t="s">
        <v>418</v>
      </c>
      <c r="E30" s="26">
        <v>14</v>
      </c>
      <c r="F30" s="35" t="s">
        <v>41</v>
      </c>
      <c r="G30" s="33" t="s">
        <v>438</v>
      </c>
      <c r="H30" s="33" t="s">
        <v>439</v>
      </c>
      <c r="I30" s="26" t="s">
        <v>440</v>
      </c>
      <c r="J30" s="29" t="s">
        <v>198</v>
      </c>
      <c r="K30" s="29" t="s">
        <v>236</v>
      </c>
      <c r="L30" s="29" t="s">
        <v>237</v>
      </c>
      <c r="M30" s="26" t="s">
        <v>41</v>
      </c>
      <c r="N30" s="26">
        <v>1.03</v>
      </c>
      <c r="O30" s="35" t="s">
        <v>250</v>
      </c>
      <c r="P30" s="35" t="s">
        <v>421</v>
      </c>
      <c r="Q30" s="26" t="s">
        <v>307</v>
      </c>
      <c r="R30" s="87">
        <v>43260</v>
      </c>
      <c r="S30" s="36" t="s">
        <v>417</v>
      </c>
      <c r="T30" s="26" t="s">
        <v>207</v>
      </c>
      <c r="U30" s="89" t="s">
        <v>241</v>
      </c>
      <c r="V30" s="47"/>
      <c r="W30" s="47"/>
      <c r="X30" s="47"/>
      <c r="Y30" s="47"/>
    </row>
    <row r="31" spans="1:25" x14ac:dyDescent="0.25">
      <c r="A31" s="26">
        <v>28</v>
      </c>
      <c r="B31" s="26">
        <v>114</v>
      </c>
      <c r="C31" s="26" t="s">
        <v>98</v>
      </c>
      <c r="D31" s="26" t="s">
        <v>441</v>
      </c>
      <c r="E31" s="26">
        <v>21</v>
      </c>
      <c r="F31" s="35" t="s">
        <v>41</v>
      </c>
      <c r="G31" s="34" t="s">
        <v>442</v>
      </c>
      <c r="H31" s="34" t="s">
        <v>443</v>
      </c>
      <c r="I31" s="26" t="s">
        <v>444</v>
      </c>
      <c r="J31" s="29" t="s">
        <v>198</v>
      </c>
      <c r="K31" s="29" t="s">
        <v>236</v>
      </c>
      <c r="L31" s="29" t="s">
        <v>237</v>
      </c>
      <c r="M31" s="26" t="s">
        <v>41</v>
      </c>
      <c r="N31" s="26">
        <v>8.0299999999999994</v>
      </c>
      <c r="O31" s="35" t="s">
        <v>445</v>
      </c>
      <c r="P31" s="35" t="s">
        <v>446</v>
      </c>
      <c r="Q31" s="26" t="s">
        <v>447</v>
      </c>
      <c r="R31" s="87">
        <v>43260</v>
      </c>
      <c r="S31" s="36" t="s">
        <v>448</v>
      </c>
      <c r="T31" s="26" t="s">
        <v>207</v>
      </c>
      <c r="U31" s="89" t="s">
        <v>241</v>
      </c>
      <c r="V31" s="47"/>
      <c r="W31" s="47"/>
      <c r="X31" s="47"/>
      <c r="Y31" s="47"/>
    </row>
    <row r="32" spans="1:25" x14ac:dyDescent="0.25">
      <c r="A32" s="26">
        <v>29</v>
      </c>
      <c r="B32" s="26">
        <v>115</v>
      </c>
      <c r="C32" s="26" t="s">
        <v>98</v>
      </c>
      <c r="D32" s="26" t="s">
        <v>286</v>
      </c>
      <c r="E32" s="26">
        <v>24</v>
      </c>
      <c r="F32" s="35">
        <v>1</v>
      </c>
      <c r="G32" s="33" t="s">
        <v>450</v>
      </c>
      <c r="H32" s="33" t="s">
        <v>451</v>
      </c>
      <c r="I32" s="26" t="s">
        <v>452</v>
      </c>
      <c r="J32" s="29" t="s">
        <v>198</v>
      </c>
      <c r="K32" s="29" t="s">
        <v>236</v>
      </c>
      <c r="L32" s="29" t="s">
        <v>237</v>
      </c>
      <c r="M32" s="26" t="s">
        <v>41</v>
      </c>
      <c r="N32" s="26">
        <v>0.15</v>
      </c>
      <c r="O32" s="35" t="s">
        <v>250</v>
      </c>
      <c r="P32" s="35" t="s">
        <v>453</v>
      </c>
      <c r="Q32" s="26" t="s">
        <v>307</v>
      </c>
      <c r="R32" s="87">
        <v>43290</v>
      </c>
      <c r="S32" s="36" t="s">
        <v>454</v>
      </c>
      <c r="T32" s="26" t="s">
        <v>207</v>
      </c>
      <c r="U32" s="89" t="s">
        <v>241</v>
      </c>
      <c r="V32" s="47"/>
      <c r="W32" s="47"/>
      <c r="X32" s="47"/>
      <c r="Y32" s="47"/>
    </row>
    <row r="33" spans="1:25" x14ac:dyDescent="0.25">
      <c r="A33" s="26">
        <v>30</v>
      </c>
      <c r="B33" s="26">
        <v>116</v>
      </c>
      <c r="C33" s="26" t="s">
        <v>98</v>
      </c>
      <c r="D33" s="26" t="s">
        <v>286</v>
      </c>
      <c r="E33" s="26">
        <v>24</v>
      </c>
      <c r="F33" s="35">
        <v>2</v>
      </c>
      <c r="G33" s="33" t="s">
        <v>455</v>
      </c>
      <c r="H33" s="33" t="s">
        <v>456</v>
      </c>
      <c r="I33" s="26" t="s">
        <v>457</v>
      </c>
      <c r="J33" s="29" t="s">
        <v>198</v>
      </c>
      <c r="K33" s="29" t="s">
        <v>236</v>
      </c>
      <c r="L33" s="29" t="s">
        <v>237</v>
      </c>
      <c r="M33" s="26" t="s">
        <v>41</v>
      </c>
      <c r="N33" s="26">
        <v>0.22</v>
      </c>
      <c r="O33" s="35" t="s">
        <v>250</v>
      </c>
      <c r="P33" s="35" t="s">
        <v>416</v>
      </c>
      <c r="Q33" s="26" t="s">
        <v>307</v>
      </c>
      <c r="R33" s="87">
        <v>43413</v>
      </c>
      <c r="S33" s="36" t="s">
        <v>454</v>
      </c>
      <c r="T33" s="26" t="s">
        <v>207</v>
      </c>
      <c r="U33" s="89" t="s">
        <v>241</v>
      </c>
      <c r="V33" s="47"/>
      <c r="W33" s="47"/>
      <c r="X33" s="47"/>
      <c r="Y33" s="47"/>
    </row>
    <row r="34" spans="1:25" x14ac:dyDescent="0.25">
      <c r="A34" s="26">
        <v>31</v>
      </c>
      <c r="B34" s="26">
        <v>117</v>
      </c>
      <c r="C34" s="26" t="s">
        <v>98</v>
      </c>
      <c r="D34" s="26" t="s">
        <v>286</v>
      </c>
      <c r="E34" s="26">
        <v>24</v>
      </c>
      <c r="F34" s="35">
        <v>2</v>
      </c>
      <c r="G34" s="34" t="s">
        <v>458</v>
      </c>
      <c r="H34" s="34" t="s">
        <v>459</v>
      </c>
      <c r="I34" s="26" t="s">
        <v>460</v>
      </c>
      <c r="J34" s="29" t="s">
        <v>198</v>
      </c>
      <c r="K34" s="29" t="s">
        <v>236</v>
      </c>
      <c r="L34" s="29" t="s">
        <v>237</v>
      </c>
      <c r="M34" s="26" t="s">
        <v>41</v>
      </c>
      <c r="N34" s="26">
        <v>1.04</v>
      </c>
      <c r="O34" s="35" t="s">
        <v>238</v>
      </c>
      <c r="P34" s="35" t="s">
        <v>461</v>
      </c>
      <c r="Q34" s="26" t="s">
        <v>307</v>
      </c>
      <c r="R34" s="87">
        <v>43443</v>
      </c>
      <c r="S34" s="36" t="s">
        <v>462</v>
      </c>
      <c r="T34" s="26" t="s">
        <v>207</v>
      </c>
      <c r="U34" s="89" t="s">
        <v>241</v>
      </c>
      <c r="V34" s="47"/>
      <c r="W34" s="47"/>
      <c r="X34" s="47"/>
      <c r="Y34" s="47"/>
    </row>
    <row r="35" spans="1:25" x14ac:dyDescent="0.25">
      <c r="A35" s="26">
        <v>32</v>
      </c>
      <c r="B35" s="26">
        <v>118</v>
      </c>
      <c r="C35" s="26" t="s">
        <v>98</v>
      </c>
      <c r="D35" s="26" t="s">
        <v>286</v>
      </c>
      <c r="E35" s="26">
        <v>24</v>
      </c>
      <c r="F35" s="35">
        <v>1</v>
      </c>
      <c r="G35" s="34" t="s">
        <v>463</v>
      </c>
      <c r="H35" s="34" t="s">
        <v>464</v>
      </c>
      <c r="I35" s="26" t="s">
        <v>465</v>
      </c>
      <c r="J35" s="29" t="s">
        <v>198</v>
      </c>
      <c r="K35" s="29" t="s">
        <v>236</v>
      </c>
      <c r="L35" s="29" t="s">
        <v>237</v>
      </c>
      <c r="M35" s="26" t="s">
        <v>41</v>
      </c>
      <c r="N35" s="26">
        <v>1.62</v>
      </c>
      <c r="O35" s="35" t="s">
        <v>238</v>
      </c>
      <c r="P35" s="35" t="s">
        <v>461</v>
      </c>
      <c r="Q35" s="26" t="s">
        <v>307</v>
      </c>
      <c r="R35" s="89" t="s">
        <v>466</v>
      </c>
      <c r="S35" s="36" t="s">
        <v>467</v>
      </c>
      <c r="T35" s="26" t="s">
        <v>207</v>
      </c>
      <c r="U35" s="89" t="s">
        <v>241</v>
      </c>
      <c r="V35" s="47"/>
      <c r="W35" s="47"/>
      <c r="X35" s="47"/>
      <c r="Y35" s="47"/>
    </row>
    <row r="36" spans="1:25" x14ac:dyDescent="0.25">
      <c r="A36" s="26">
        <v>33</v>
      </c>
      <c r="B36" s="26">
        <v>119</v>
      </c>
      <c r="C36" s="26" t="s">
        <v>90</v>
      </c>
      <c r="D36" s="26" t="s">
        <v>418</v>
      </c>
      <c r="E36" s="26">
        <v>14</v>
      </c>
      <c r="F36" s="35">
        <v>1</v>
      </c>
      <c r="G36" s="34" t="s">
        <v>481</v>
      </c>
      <c r="H36" s="34" t="s">
        <v>482</v>
      </c>
      <c r="I36" s="26" t="s">
        <v>483</v>
      </c>
      <c r="J36" s="29" t="s">
        <v>198</v>
      </c>
      <c r="K36" s="29" t="s">
        <v>236</v>
      </c>
      <c r="L36" s="29" t="s">
        <v>237</v>
      </c>
      <c r="M36" s="26" t="s">
        <v>41</v>
      </c>
      <c r="N36" s="26">
        <v>0.13</v>
      </c>
      <c r="O36" s="35" t="s">
        <v>238</v>
      </c>
      <c r="P36" s="35" t="s">
        <v>416</v>
      </c>
      <c r="Q36" s="26" t="s">
        <v>484</v>
      </c>
      <c r="R36" s="87" t="s">
        <v>485</v>
      </c>
      <c r="S36" s="36" t="s">
        <v>454</v>
      </c>
      <c r="T36" s="26" t="s">
        <v>207</v>
      </c>
      <c r="U36" s="89" t="s">
        <v>241</v>
      </c>
      <c r="V36" s="47"/>
      <c r="W36" s="47"/>
      <c r="X36" s="47"/>
      <c r="Y36" s="47"/>
    </row>
    <row r="37" spans="1:25" x14ac:dyDescent="0.25">
      <c r="A37" s="26">
        <v>34</v>
      </c>
      <c r="B37" s="26">
        <v>1</v>
      </c>
      <c r="C37" s="26" t="s">
        <v>86</v>
      </c>
      <c r="D37" s="26" t="s">
        <v>335</v>
      </c>
      <c r="E37" s="29">
        <v>11</v>
      </c>
      <c r="F37" s="26" t="s">
        <v>41</v>
      </c>
      <c r="G37" s="30" t="s">
        <v>336</v>
      </c>
      <c r="H37" s="29" t="s">
        <v>337</v>
      </c>
      <c r="I37" s="29" t="s">
        <v>41</v>
      </c>
      <c r="J37" s="26" t="s">
        <v>271</v>
      </c>
      <c r="K37" s="26" t="s">
        <v>199</v>
      </c>
      <c r="L37" s="23" t="s">
        <v>200</v>
      </c>
      <c r="M37" s="26" t="s">
        <v>218</v>
      </c>
      <c r="N37" s="26">
        <v>6.93</v>
      </c>
      <c r="O37" s="26" t="s">
        <v>238</v>
      </c>
      <c r="P37" s="29" t="s">
        <v>338</v>
      </c>
      <c r="Q37" s="29" t="s">
        <v>315</v>
      </c>
      <c r="R37" s="88" t="s">
        <v>339</v>
      </c>
      <c r="S37" s="31" t="s">
        <v>340</v>
      </c>
      <c r="T37" s="29" t="s">
        <v>207</v>
      </c>
      <c r="U37" s="86" t="s">
        <v>276</v>
      </c>
      <c r="V37" s="29">
        <v>4</v>
      </c>
      <c r="W37" s="29">
        <v>2</v>
      </c>
      <c r="X37" s="29">
        <v>1</v>
      </c>
      <c r="Y37" s="29">
        <v>3</v>
      </c>
    </row>
    <row r="38" spans="1:25" x14ac:dyDescent="0.25">
      <c r="A38" s="26">
        <v>35</v>
      </c>
      <c r="B38" s="26">
        <v>2</v>
      </c>
      <c r="C38" s="26" t="s">
        <v>86</v>
      </c>
      <c r="D38" s="26" t="s">
        <v>335</v>
      </c>
      <c r="E38" s="29">
        <v>11</v>
      </c>
      <c r="F38" s="26" t="s">
        <v>41</v>
      </c>
      <c r="G38" s="30" t="s">
        <v>336</v>
      </c>
      <c r="H38" s="29" t="s">
        <v>337</v>
      </c>
      <c r="I38" s="29" t="s">
        <v>41</v>
      </c>
      <c r="J38" s="26" t="s">
        <v>281</v>
      </c>
      <c r="K38" s="26" t="s">
        <v>199</v>
      </c>
      <c r="L38" s="23" t="s">
        <v>200</v>
      </c>
      <c r="M38" s="26" t="s">
        <v>218</v>
      </c>
      <c r="N38" s="26">
        <v>21.15</v>
      </c>
      <c r="O38" s="26" t="s">
        <v>238</v>
      </c>
      <c r="P38" s="29" t="s">
        <v>273</v>
      </c>
      <c r="Q38" s="29" t="s">
        <v>315</v>
      </c>
      <c r="R38" s="88" t="s">
        <v>339</v>
      </c>
      <c r="S38" s="31" t="s">
        <v>340</v>
      </c>
      <c r="T38" s="29" t="s">
        <v>207</v>
      </c>
      <c r="U38" s="86" t="s">
        <v>276</v>
      </c>
      <c r="V38" s="29">
        <v>4</v>
      </c>
      <c r="W38" s="29">
        <v>2</v>
      </c>
      <c r="X38" s="29">
        <v>2</v>
      </c>
      <c r="Y38" s="29">
        <v>3</v>
      </c>
    </row>
    <row r="39" spans="1:25" x14ac:dyDescent="0.25">
      <c r="A39" s="26">
        <v>36</v>
      </c>
      <c r="B39" s="26">
        <v>7</v>
      </c>
      <c r="C39" s="26" t="s">
        <v>86</v>
      </c>
      <c r="D39" s="26" t="s">
        <v>335</v>
      </c>
      <c r="E39" s="29">
        <v>11</v>
      </c>
      <c r="F39" s="26">
        <v>1</v>
      </c>
      <c r="G39" s="30" t="s">
        <v>350</v>
      </c>
      <c r="H39" s="29" t="s">
        <v>351</v>
      </c>
      <c r="I39" s="29" t="s">
        <v>41</v>
      </c>
      <c r="J39" s="26" t="s">
        <v>271</v>
      </c>
      <c r="K39" s="26" t="s">
        <v>199</v>
      </c>
      <c r="L39" s="23" t="s">
        <v>200</v>
      </c>
      <c r="M39" s="26" t="s">
        <v>272</v>
      </c>
      <c r="N39" s="26">
        <v>9.74</v>
      </c>
      <c r="O39" s="26" t="s">
        <v>238</v>
      </c>
      <c r="P39" s="29" t="s">
        <v>352</v>
      </c>
      <c r="Q39" s="29" t="s">
        <v>315</v>
      </c>
      <c r="R39" s="88" t="s">
        <v>239</v>
      </c>
      <c r="S39" s="31" t="s">
        <v>348</v>
      </c>
      <c r="T39" s="29" t="s">
        <v>207</v>
      </c>
      <c r="U39" s="86" t="s">
        <v>276</v>
      </c>
      <c r="V39" s="29">
        <v>2</v>
      </c>
      <c r="W39" s="29">
        <v>2</v>
      </c>
      <c r="X39" s="29">
        <v>2</v>
      </c>
      <c r="Y39" s="29">
        <v>2</v>
      </c>
    </row>
    <row r="40" spans="1:25" x14ac:dyDescent="0.25">
      <c r="A40" s="26">
        <v>37</v>
      </c>
      <c r="B40" s="26">
        <v>15</v>
      </c>
      <c r="C40" s="26" t="s">
        <v>86</v>
      </c>
      <c r="D40" s="26" t="s">
        <v>335</v>
      </c>
      <c r="E40" s="29">
        <v>11</v>
      </c>
      <c r="F40" s="26">
        <v>2</v>
      </c>
      <c r="G40" s="30" t="s">
        <v>378</v>
      </c>
      <c r="H40" s="29" t="s">
        <v>379</v>
      </c>
      <c r="I40" s="29" t="s">
        <v>41</v>
      </c>
      <c r="J40" s="26" t="s">
        <v>271</v>
      </c>
      <c r="K40" s="26" t="s">
        <v>199</v>
      </c>
      <c r="L40" s="23" t="s">
        <v>200</v>
      </c>
      <c r="M40" s="26" t="s">
        <v>218</v>
      </c>
      <c r="N40" s="26">
        <v>9.56</v>
      </c>
      <c r="O40" s="26" t="s">
        <v>238</v>
      </c>
      <c r="P40" s="29" t="s">
        <v>380</v>
      </c>
      <c r="Q40" s="29" t="s">
        <v>381</v>
      </c>
      <c r="R40" s="88" t="s">
        <v>382</v>
      </c>
      <c r="S40" s="31" t="s">
        <v>383</v>
      </c>
      <c r="T40" s="29" t="s">
        <v>207</v>
      </c>
      <c r="U40" s="86" t="s">
        <v>276</v>
      </c>
      <c r="V40" s="29">
        <v>2</v>
      </c>
      <c r="W40" s="29">
        <v>2</v>
      </c>
      <c r="X40" s="29">
        <v>2</v>
      </c>
      <c r="Y40" s="29">
        <v>2</v>
      </c>
    </row>
    <row r="41" spans="1:25" x14ac:dyDescent="0.25">
      <c r="A41" s="26">
        <v>38</v>
      </c>
      <c r="B41" s="26">
        <v>39</v>
      </c>
      <c r="C41" s="26" t="s">
        <v>86</v>
      </c>
      <c r="D41" s="26" t="s">
        <v>335</v>
      </c>
      <c r="E41" s="29">
        <v>11</v>
      </c>
      <c r="F41" s="26">
        <v>1</v>
      </c>
      <c r="G41" s="30" t="s">
        <v>350</v>
      </c>
      <c r="H41" s="29" t="s">
        <v>351</v>
      </c>
      <c r="I41" s="29" t="s">
        <v>41</v>
      </c>
      <c r="J41" s="26" t="s">
        <v>281</v>
      </c>
      <c r="K41" s="26" t="s">
        <v>199</v>
      </c>
      <c r="L41" s="23" t="s">
        <v>200</v>
      </c>
      <c r="M41" s="26" t="s">
        <v>218</v>
      </c>
      <c r="N41" s="26">
        <v>7.91</v>
      </c>
      <c r="O41" s="26" t="s">
        <v>238</v>
      </c>
      <c r="P41" s="26" t="s">
        <v>356</v>
      </c>
      <c r="Q41" s="29" t="s">
        <v>315</v>
      </c>
      <c r="R41" s="88" t="s">
        <v>239</v>
      </c>
      <c r="S41" s="31" t="s">
        <v>348</v>
      </c>
      <c r="T41" s="29" t="s">
        <v>207</v>
      </c>
      <c r="U41" s="87">
        <v>43322</v>
      </c>
      <c r="V41" s="29">
        <v>4</v>
      </c>
      <c r="W41" s="29">
        <v>2</v>
      </c>
      <c r="X41" s="29">
        <v>2</v>
      </c>
      <c r="Y41" s="29">
        <v>6</v>
      </c>
    </row>
    <row r="42" spans="1:25" x14ac:dyDescent="0.25">
      <c r="A42" s="26">
        <v>39</v>
      </c>
      <c r="B42" s="26">
        <v>51</v>
      </c>
      <c r="C42" s="26" t="s">
        <v>86</v>
      </c>
      <c r="D42" s="26" t="s">
        <v>335</v>
      </c>
      <c r="E42" s="29">
        <v>11</v>
      </c>
      <c r="F42" s="26">
        <v>2</v>
      </c>
      <c r="G42" s="30" t="s">
        <v>378</v>
      </c>
      <c r="H42" s="29" t="s">
        <v>379</v>
      </c>
      <c r="I42" s="29" t="s">
        <v>41</v>
      </c>
      <c r="J42" s="26" t="s">
        <v>281</v>
      </c>
      <c r="K42" s="26" t="s">
        <v>199</v>
      </c>
      <c r="L42" s="23" t="s">
        <v>200</v>
      </c>
      <c r="M42" s="26" t="s">
        <v>218</v>
      </c>
      <c r="N42" s="26">
        <v>20.61</v>
      </c>
      <c r="O42" s="26" t="s">
        <v>238</v>
      </c>
      <c r="P42" s="29" t="s">
        <v>380</v>
      </c>
      <c r="Q42" s="29" t="s">
        <v>381</v>
      </c>
      <c r="R42" s="88" t="s">
        <v>382</v>
      </c>
      <c r="S42" s="31" t="s">
        <v>383</v>
      </c>
      <c r="T42" s="29" t="s">
        <v>207</v>
      </c>
      <c r="U42" s="87">
        <v>43383</v>
      </c>
      <c r="V42" s="29">
        <v>1</v>
      </c>
      <c r="W42" s="29">
        <v>2</v>
      </c>
      <c r="X42" s="29">
        <v>1</v>
      </c>
      <c r="Y42" s="29">
        <v>2</v>
      </c>
    </row>
    <row r="43" spans="1:25" x14ac:dyDescent="0.25">
      <c r="A43" s="26">
        <v>40</v>
      </c>
      <c r="B43" s="26">
        <v>52</v>
      </c>
      <c r="C43" s="26" t="s">
        <v>86</v>
      </c>
      <c r="D43" s="26" t="s">
        <v>335</v>
      </c>
      <c r="E43" s="29">
        <v>11</v>
      </c>
      <c r="F43" s="26">
        <v>1</v>
      </c>
      <c r="G43" s="30" t="s">
        <v>359</v>
      </c>
      <c r="H43" s="29" t="s">
        <v>360</v>
      </c>
      <c r="I43" s="29" t="s">
        <v>41</v>
      </c>
      <c r="J43" s="26" t="s">
        <v>271</v>
      </c>
      <c r="K43" s="26" t="s">
        <v>199</v>
      </c>
      <c r="L43" s="23" t="s">
        <v>200</v>
      </c>
      <c r="M43" s="26" t="s">
        <v>218</v>
      </c>
      <c r="N43" s="26">
        <v>4.09</v>
      </c>
      <c r="O43" s="26" t="s">
        <v>238</v>
      </c>
      <c r="P43" s="29" t="s">
        <v>361</v>
      </c>
      <c r="Q43" s="29" t="s">
        <v>274</v>
      </c>
      <c r="R43" s="88" t="s">
        <v>362</v>
      </c>
      <c r="S43" s="31" t="s">
        <v>363</v>
      </c>
      <c r="T43" s="29" t="s">
        <v>207</v>
      </c>
      <c r="U43" s="86" t="s">
        <v>268</v>
      </c>
      <c r="V43" s="29">
        <v>4</v>
      </c>
      <c r="W43" s="29">
        <v>4</v>
      </c>
      <c r="X43" s="29">
        <v>3</v>
      </c>
      <c r="Y43" s="29">
        <v>6</v>
      </c>
    </row>
    <row r="44" spans="1:25" x14ac:dyDescent="0.25">
      <c r="A44" s="26">
        <v>41</v>
      </c>
      <c r="B44" s="26">
        <v>55</v>
      </c>
      <c r="C44" s="26" t="s">
        <v>86</v>
      </c>
      <c r="D44" s="26" t="s">
        <v>335</v>
      </c>
      <c r="E44" s="29">
        <v>11</v>
      </c>
      <c r="F44" s="26">
        <v>3</v>
      </c>
      <c r="G44" s="30" t="s">
        <v>375</v>
      </c>
      <c r="H44" s="29" t="s">
        <v>376</v>
      </c>
      <c r="I44" s="29" t="s">
        <v>41</v>
      </c>
      <c r="J44" s="26" t="s">
        <v>271</v>
      </c>
      <c r="K44" s="26" t="s">
        <v>199</v>
      </c>
      <c r="L44" s="23" t="s">
        <v>200</v>
      </c>
      <c r="M44" s="26" t="s">
        <v>218</v>
      </c>
      <c r="N44" s="26">
        <v>10.55</v>
      </c>
      <c r="O44" s="26" t="s">
        <v>238</v>
      </c>
      <c r="P44" s="29" t="s">
        <v>356</v>
      </c>
      <c r="Q44" s="29" t="s">
        <v>274</v>
      </c>
      <c r="R44" s="88" t="s">
        <v>261</v>
      </c>
      <c r="S44" s="31" t="s">
        <v>377</v>
      </c>
      <c r="T44" s="29" t="s">
        <v>207</v>
      </c>
      <c r="U44" s="86" t="s">
        <v>268</v>
      </c>
      <c r="V44" s="29">
        <v>3</v>
      </c>
      <c r="W44" s="29">
        <v>2</v>
      </c>
      <c r="X44" s="29">
        <v>1</v>
      </c>
      <c r="Y44" s="29">
        <v>5</v>
      </c>
    </row>
    <row r="45" spans="1:25" x14ac:dyDescent="0.25">
      <c r="A45" s="26">
        <v>42</v>
      </c>
      <c r="B45" s="26">
        <v>57</v>
      </c>
      <c r="C45" s="26" t="s">
        <v>86</v>
      </c>
      <c r="D45" s="26" t="s">
        <v>335</v>
      </c>
      <c r="E45" s="29">
        <v>11</v>
      </c>
      <c r="F45" s="26">
        <v>2</v>
      </c>
      <c r="G45" s="30" t="s">
        <v>345</v>
      </c>
      <c r="H45" s="29" t="s">
        <v>346</v>
      </c>
      <c r="I45" s="29" t="s">
        <v>41</v>
      </c>
      <c r="J45" s="26" t="s">
        <v>271</v>
      </c>
      <c r="K45" s="26" t="s">
        <v>199</v>
      </c>
      <c r="L45" s="23" t="s">
        <v>200</v>
      </c>
      <c r="M45" s="26" t="s">
        <v>218</v>
      </c>
      <c r="N45" s="26">
        <v>8.27</v>
      </c>
      <c r="O45" s="26" t="s">
        <v>238</v>
      </c>
      <c r="P45" s="29" t="s">
        <v>273</v>
      </c>
      <c r="Q45" s="29" t="s">
        <v>307</v>
      </c>
      <c r="R45" s="88" t="s">
        <v>347</v>
      </c>
      <c r="S45" s="31" t="s">
        <v>348</v>
      </c>
      <c r="T45" s="29" t="s">
        <v>207</v>
      </c>
      <c r="U45" s="86" t="s">
        <v>268</v>
      </c>
      <c r="V45" s="29">
        <v>2</v>
      </c>
      <c r="W45" s="29">
        <v>2</v>
      </c>
      <c r="X45" s="29">
        <v>1</v>
      </c>
      <c r="Y45" s="29">
        <v>2</v>
      </c>
    </row>
    <row r="46" spans="1:25" x14ac:dyDescent="0.25">
      <c r="A46" s="26">
        <v>43</v>
      </c>
      <c r="B46" s="26">
        <v>35</v>
      </c>
      <c r="C46" s="26" t="s">
        <v>98</v>
      </c>
      <c r="D46" s="26" t="s">
        <v>286</v>
      </c>
      <c r="E46" s="29">
        <v>24</v>
      </c>
      <c r="F46" s="26" t="s">
        <v>41</v>
      </c>
      <c r="G46" s="30" t="s">
        <v>287</v>
      </c>
      <c r="H46" s="29" t="s">
        <v>295</v>
      </c>
      <c r="I46" s="29" t="s">
        <v>41</v>
      </c>
      <c r="J46" s="26" t="s">
        <v>296</v>
      </c>
      <c r="K46" s="26" t="s">
        <v>199</v>
      </c>
      <c r="L46" s="23" t="s">
        <v>200</v>
      </c>
      <c r="M46" s="26" t="s">
        <v>218</v>
      </c>
      <c r="N46" s="26">
        <v>8.91</v>
      </c>
      <c r="O46" s="26" t="s">
        <v>297</v>
      </c>
      <c r="P46" s="29" t="s">
        <v>298</v>
      </c>
      <c r="Q46" s="29" t="s">
        <v>252</v>
      </c>
      <c r="R46" s="85">
        <v>43320</v>
      </c>
      <c r="S46" s="31" t="s">
        <v>299</v>
      </c>
      <c r="T46" s="29" t="s">
        <v>207</v>
      </c>
      <c r="U46" s="86" t="s">
        <v>222</v>
      </c>
      <c r="V46" s="29">
        <v>3</v>
      </c>
      <c r="W46" s="29">
        <v>2</v>
      </c>
      <c r="X46" s="29">
        <v>2</v>
      </c>
      <c r="Y46" s="29">
        <v>6</v>
      </c>
    </row>
    <row r="47" spans="1:25" x14ac:dyDescent="0.25">
      <c r="A47" s="26">
        <v>44</v>
      </c>
      <c r="B47" s="26">
        <v>68</v>
      </c>
      <c r="C47" s="26" t="s">
        <v>98</v>
      </c>
      <c r="D47" s="26" t="s">
        <v>286</v>
      </c>
      <c r="E47" s="29">
        <v>24</v>
      </c>
      <c r="F47" s="26" t="s">
        <v>41</v>
      </c>
      <c r="G47" s="30" t="s">
        <v>320</v>
      </c>
      <c r="H47" s="29" t="s">
        <v>329</v>
      </c>
      <c r="I47" s="29" t="s">
        <v>41</v>
      </c>
      <c r="J47" s="26" t="s">
        <v>198</v>
      </c>
      <c r="K47" s="26" t="s">
        <v>199</v>
      </c>
      <c r="L47" s="23" t="s">
        <v>200</v>
      </c>
      <c r="M47" s="26" t="s">
        <v>272</v>
      </c>
      <c r="N47" s="26">
        <v>17.329999999999998</v>
      </c>
      <c r="O47" s="26" t="s">
        <v>323</v>
      </c>
      <c r="P47" s="29" t="s">
        <v>330</v>
      </c>
      <c r="Q47" s="29" t="s">
        <v>252</v>
      </c>
      <c r="R47" s="85">
        <v>43351</v>
      </c>
      <c r="S47" s="31" t="s">
        <v>331</v>
      </c>
      <c r="T47" s="29" t="s">
        <v>207</v>
      </c>
      <c r="U47" s="86" t="s">
        <v>283</v>
      </c>
      <c r="V47" s="29">
        <v>2</v>
      </c>
      <c r="W47" s="29">
        <v>2</v>
      </c>
      <c r="X47" s="29">
        <v>1</v>
      </c>
      <c r="Y47" s="29">
        <v>3</v>
      </c>
    </row>
    <row r="48" spans="1:25" x14ac:dyDescent="0.25">
      <c r="A48" s="26">
        <v>45</v>
      </c>
      <c r="B48" s="26">
        <v>74</v>
      </c>
      <c r="C48" s="26" t="s">
        <v>98</v>
      </c>
      <c r="D48" s="26" t="s">
        <v>286</v>
      </c>
      <c r="E48" s="29">
        <v>24</v>
      </c>
      <c r="F48" s="26" t="s">
        <v>41</v>
      </c>
      <c r="G48" s="30" t="s">
        <v>320</v>
      </c>
      <c r="H48" s="29" t="s">
        <v>321</v>
      </c>
      <c r="I48" s="29" t="s">
        <v>41</v>
      </c>
      <c r="J48" s="26" t="s">
        <v>198</v>
      </c>
      <c r="K48" s="26" t="s">
        <v>199</v>
      </c>
      <c r="L48" s="23" t="s">
        <v>200</v>
      </c>
      <c r="M48" s="26" t="s">
        <v>322</v>
      </c>
      <c r="N48" s="26">
        <v>5.37</v>
      </c>
      <c r="O48" s="26" t="s">
        <v>323</v>
      </c>
      <c r="P48" s="29" t="s">
        <v>324</v>
      </c>
      <c r="Q48" s="29" t="s">
        <v>252</v>
      </c>
      <c r="R48" s="85">
        <v>43320</v>
      </c>
      <c r="S48" s="31" t="s">
        <v>325</v>
      </c>
      <c r="T48" s="29" t="s">
        <v>207</v>
      </c>
      <c r="U48" s="86" t="s">
        <v>311</v>
      </c>
      <c r="V48" s="29">
        <v>2</v>
      </c>
      <c r="W48" s="29">
        <v>2</v>
      </c>
      <c r="X48" s="29">
        <v>1</v>
      </c>
      <c r="Y48" s="29">
        <v>3</v>
      </c>
    </row>
    <row r="49" spans="1:25" x14ac:dyDescent="0.25">
      <c r="A49" s="26">
        <v>46</v>
      </c>
      <c r="B49" s="26">
        <v>37</v>
      </c>
      <c r="C49" s="26" t="s">
        <v>98</v>
      </c>
      <c r="D49" s="26" t="s">
        <v>286</v>
      </c>
      <c r="E49" s="29">
        <v>24</v>
      </c>
      <c r="F49" s="26" t="s">
        <v>41</v>
      </c>
      <c r="G49" s="30" t="s">
        <v>476</v>
      </c>
      <c r="H49" s="29" t="s">
        <v>477</v>
      </c>
      <c r="I49" s="29" t="s">
        <v>41</v>
      </c>
      <c r="J49" s="26" t="s">
        <v>281</v>
      </c>
      <c r="K49" s="26" t="s">
        <v>199</v>
      </c>
      <c r="L49" s="23" t="s">
        <v>200</v>
      </c>
      <c r="M49" s="26" t="s">
        <v>218</v>
      </c>
      <c r="N49" s="26">
        <v>4.9000000000000004</v>
      </c>
      <c r="O49" s="26" t="s">
        <v>238</v>
      </c>
      <c r="P49" s="26" t="s">
        <v>478</v>
      </c>
      <c r="Q49" s="26" t="s">
        <v>307</v>
      </c>
      <c r="R49" s="89" t="s">
        <v>479</v>
      </c>
      <c r="S49" s="31" t="s">
        <v>480</v>
      </c>
      <c r="T49" s="29" t="s">
        <v>207</v>
      </c>
      <c r="U49" s="87">
        <v>43322</v>
      </c>
      <c r="V49" s="29" t="s">
        <v>41</v>
      </c>
      <c r="W49" s="29" t="s">
        <v>41</v>
      </c>
      <c r="X49" s="29" t="s">
        <v>41</v>
      </c>
      <c r="Y49" s="29" t="s">
        <v>41</v>
      </c>
    </row>
    <row r="50" spans="1:25" x14ac:dyDescent="0.25">
      <c r="A50" s="26">
        <v>47</v>
      </c>
      <c r="B50" s="26">
        <v>46</v>
      </c>
      <c r="C50" s="26" t="s">
        <v>98</v>
      </c>
      <c r="D50" s="29" t="s">
        <v>286</v>
      </c>
      <c r="E50" s="29">
        <v>24</v>
      </c>
      <c r="F50" s="26" t="s">
        <v>41</v>
      </c>
      <c r="G50" s="30" t="s">
        <v>287</v>
      </c>
      <c r="H50" s="29" t="s">
        <v>288</v>
      </c>
      <c r="I50" s="29" t="s">
        <v>41</v>
      </c>
      <c r="J50" s="26" t="s">
        <v>271</v>
      </c>
      <c r="K50" s="26" t="s">
        <v>199</v>
      </c>
      <c r="L50" s="23" t="s">
        <v>200</v>
      </c>
      <c r="M50" s="26" t="s">
        <v>218</v>
      </c>
      <c r="N50" s="26">
        <v>14.76</v>
      </c>
      <c r="O50" s="26" t="s">
        <v>238</v>
      </c>
      <c r="P50" s="29" t="s">
        <v>289</v>
      </c>
      <c r="Q50" s="29" t="s">
        <v>252</v>
      </c>
      <c r="R50" s="85">
        <v>43289</v>
      </c>
      <c r="S50" s="31" t="s">
        <v>290</v>
      </c>
      <c r="T50" s="29" t="s">
        <v>207</v>
      </c>
      <c r="U50" s="86" t="s">
        <v>268</v>
      </c>
      <c r="V50" s="29">
        <v>2</v>
      </c>
      <c r="W50" s="29">
        <v>2</v>
      </c>
      <c r="X50" s="29">
        <v>2</v>
      </c>
      <c r="Y50" s="29">
        <v>6</v>
      </c>
    </row>
    <row r="51" spans="1:25" x14ac:dyDescent="0.25">
      <c r="A51" s="26">
        <v>48</v>
      </c>
      <c r="B51" s="26">
        <v>63</v>
      </c>
      <c r="C51" s="26" t="s">
        <v>98</v>
      </c>
      <c r="D51" s="29" t="s">
        <v>286</v>
      </c>
      <c r="E51" s="29">
        <v>24</v>
      </c>
      <c r="F51" s="26" t="s">
        <v>41</v>
      </c>
      <c r="G51" s="30" t="s">
        <v>287</v>
      </c>
      <c r="H51" s="29" t="s">
        <v>288</v>
      </c>
      <c r="I51" s="29" t="s">
        <v>41</v>
      </c>
      <c r="J51" s="26" t="s">
        <v>281</v>
      </c>
      <c r="K51" s="26" t="s">
        <v>199</v>
      </c>
      <c r="L51" s="23" t="s">
        <v>200</v>
      </c>
      <c r="M51" s="26" t="s">
        <v>218</v>
      </c>
      <c r="N51" s="26">
        <v>5.67</v>
      </c>
      <c r="O51" s="26" t="s">
        <v>238</v>
      </c>
      <c r="P51" s="29" t="s">
        <v>289</v>
      </c>
      <c r="Q51" s="29" t="s">
        <v>252</v>
      </c>
      <c r="R51" s="85">
        <v>43289</v>
      </c>
      <c r="S51" s="31" t="s">
        <v>290</v>
      </c>
      <c r="T51" s="29" t="s">
        <v>207</v>
      </c>
      <c r="U51" s="86" t="s">
        <v>283</v>
      </c>
      <c r="V51" s="29">
        <v>3</v>
      </c>
      <c r="W51" s="29">
        <v>2</v>
      </c>
      <c r="X51" s="29">
        <v>1</v>
      </c>
      <c r="Y51" s="29">
        <v>6</v>
      </c>
    </row>
    <row r="52" spans="1:25" x14ac:dyDescent="0.25">
      <c r="A52" s="73">
        <v>49</v>
      </c>
      <c r="B52" s="73">
        <v>89</v>
      </c>
      <c r="C52" s="73" t="s">
        <v>90</v>
      </c>
      <c r="D52" s="73" t="s">
        <v>389</v>
      </c>
      <c r="E52" s="74">
        <v>8</v>
      </c>
      <c r="F52" s="73" t="s">
        <v>41</v>
      </c>
      <c r="G52" s="78" t="s">
        <v>390</v>
      </c>
      <c r="H52" s="74" t="s">
        <v>391</v>
      </c>
      <c r="I52" s="74" t="s">
        <v>41</v>
      </c>
      <c r="J52" s="73" t="s">
        <v>198</v>
      </c>
      <c r="K52" s="73" t="s">
        <v>199</v>
      </c>
      <c r="L52" s="73" t="s">
        <v>200</v>
      </c>
      <c r="M52" s="73" t="s">
        <v>218</v>
      </c>
      <c r="N52" s="73">
        <v>27.13</v>
      </c>
      <c r="O52" s="73" t="s">
        <v>392</v>
      </c>
      <c r="P52" s="74" t="s">
        <v>393</v>
      </c>
      <c r="Q52" s="74" t="s">
        <v>307</v>
      </c>
      <c r="R52" s="93">
        <v>43168</v>
      </c>
      <c r="S52" s="77" t="s">
        <v>394</v>
      </c>
      <c r="T52" s="74" t="s">
        <v>207</v>
      </c>
      <c r="U52" s="94" t="s">
        <v>395</v>
      </c>
      <c r="V52" s="95"/>
      <c r="W52" s="95"/>
      <c r="X52" s="95"/>
      <c r="Y52" s="95"/>
    </row>
    <row r="53" spans="1:25" x14ac:dyDescent="0.25">
      <c r="A53" s="26">
        <v>50</v>
      </c>
      <c r="B53" s="26">
        <v>88</v>
      </c>
      <c r="C53" s="26" t="s">
        <v>90</v>
      </c>
      <c r="D53" s="26" t="s">
        <v>418</v>
      </c>
      <c r="E53" s="29">
        <v>14</v>
      </c>
      <c r="F53" s="26" t="s">
        <v>41</v>
      </c>
      <c r="G53" s="30" t="s">
        <v>419</v>
      </c>
      <c r="H53" s="29" t="s">
        <v>420</v>
      </c>
      <c r="I53" s="29" t="s">
        <v>41</v>
      </c>
      <c r="J53" s="26" t="s">
        <v>198</v>
      </c>
      <c r="K53" s="26" t="s">
        <v>199</v>
      </c>
      <c r="L53" s="23" t="s">
        <v>200</v>
      </c>
      <c r="M53" s="26" t="s">
        <v>218</v>
      </c>
      <c r="N53" s="26">
        <v>2.84</v>
      </c>
      <c r="O53" s="26" t="s">
        <v>238</v>
      </c>
      <c r="P53" s="29" t="s">
        <v>421</v>
      </c>
      <c r="Q53" s="29" t="s">
        <v>307</v>
      </c>
      <c r="R53" s="87">
        <v>43229</v>
      </c>
      <c r="S53" s="31" t="s">
        <v>422</v>
      </c>
      <c r="T53" s="29" t="s">
        <v>207</v>
      </c>
      <c r="U53" s="88" t="s">
        <v>311</v>
      </c>
      <c r="V53" s="29" t="s">
        <v>41</v>
      </c>
      <c r="W53" s="29" t="s">
        <v>41</v>
      </c>
      <c r="X53" s="29" t="s">
        <v>41</v>
      </c>
      <c r="Y53" s="29" t="s">
        <v>41</v>
      </c>
    </row>
  </sheetData>
  <mergeCells count="1">
    <mergeCell ref="B1:U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M56"/>
  <sheetViews>
    <sheetView zoomScaleNormal="100" workbookViewId="0">
      <pane xSplit="2" ySplit="4" topLeftCell="M57" activePane="bottomRight" state="frozen"/>
      <selection pane="topRight" activeCell="C1" sqref="C1"/>
      <selection pane="bottomLeft" activeCell="A5" sqref="A5"/>
      <selection pane="bottomRight" activeCell="M57" sqref="M57"/>
    </sheetView>
  </sheetViews>
  <sheetFormatPr defaultColWidth="11.42578125" defaultRowHeight="15" x14ac:dyDescent="0.25"/>
  <cols>
    <col min="1" max="6" width="13.28515625" customWidth="1"/>
    <col min="7" max="7" width="13.28515625" style="28" customWidth="1"/>
    <col min="8" max="17" width="13.28515625" customWidth="1"/>
    <col min="18" max="18" width="13.28515625" style="26" customWidth="1"/>
    <col min="19" max="19" width="53.140625" customWidth="1"/>
    <col min="20" max="20" width="13.28515625" customWidth="1"/>
    <col min="21" max="21" width="13.28515625" style="26" customWidth="1"/>
    <col min="22" max="22" width="13.28515625" style="27" customWidth="1"/>
    <col min="23" max="23" width="13.28515625" customWidth="1"/>
    <col min="24" max="24" width="13.28515625" style="27" customWidth="1"/>
    <col min="25" max="26" width="13.28515625" customWidth="1"/>
    <col min="27" max="27" width="13.28515625" style="27" customWidth="1"/>
    <col min="28" max="29" width="13.28515625" customWidth="1"/>
    <col min="30" max="30" width="13.28515625" style="27" customWidth="1"/>
    <col min="31" max="32" width="13.28515625" customWidth="1"/>
    <col min="33" max="33" width="13.28515625" style="27" customWidth="1"/>
    <col min="34" max="39" width="13.28515625" customWidth="1"/>
  </cols>
  <sheetData>
    <row r="1" spans="1:39" x14ac:dyDescent="0.25">
      <c r="A1" s="26"/>
      <c r="B1" s="280" t="s">
        <v>164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AB1" s="37"/>
      <c r="AC1" s="37"/>
      <c r="AD1" s="38"/>
      <c r="AE1" s="37"/>
      <c r="AF1" s="37"/>
    </row>
    <row r="2" spans="1:39" ht="15.75" thickBot="1" x14ac:dyDescent="0.3">
      <c r="A2" s="26"/>
      <c r="B2" s="39"/>
      <c r="C2" s="39"/>
      <c r="D2" s="39"/>
      <c r="E2" s="39"/>
      <c r="F2" s="39"/>
      <c r="G2" s="43"/>
      <c r="H2" s="39"/>
      <c r="I2" s="39"/>
      <c r="J2" s="39"/>
      <c r="K2" s="39"/>
      <c r="L2" s="39"/>
      <c r="M2" s="39"/>
      <c r="N2" s="39"/>
      <c r="O2" s="26"/>
      <c r="P2" s="39"/>
      <c r="Q2" s="40"/>
      <c r="R2" s="39"/>
      <c r="S2" s="40"/>
      <c r="T2" s="39"/>
      <c r="U2" s="39"/>
    </row>
    <row r="3" spans="1:39" s="41" customFormat="1" ht="30" customHeight="1" x14ac:dyDescent="0.25">
      <c r="A3" s="290" t="s">
        <v>165</v>
      </c>
      <c r="B3" s="290" t="s">
        <v>166</v>
      </c>
      <c r="C3" s="290" t="s">
        <v>67</v>
      </c>
      <c r="D3" s="290" t="s">
        <v>167</v>
      </c>
      <c r="E3" s="290" t="s">
        <v>168</v>
      </c>
      <c r="F3" s="290" t="s">
        <v>169</v>
      </c>
      <c r="G3" s="296" t="s">
        <v>170</v>
      </c>
      <c r="H3" s="290" t="s">
        <v>171</v>
      </c>
      <c r="I3" s="290" t="s">
        <v>172</v>
      </c>
      <c r="J3" s="290" t="s">
        <v>173</v>
      </c>
      <c r="K3" s="290" t="s">
        <v>174</v>
      </c>
      <c r="L3" s="290" t="s">
        <v>175</v>
      </c>
      <c r="M3" s="290" t="s">
        <v>176</v>
      </c>
      <c r="N3" s="290" t="s">
        <v>177</v>
      </c>
      <c r="O3" s="290" t="s">
        <v>178</v>
      </c>
      <c r="P3" s="290" t="s">
        <v>179</v>
      </c>
      <c r="Q3" s="290" t="s">
        <v>180</v>
      </c>
      <c r="R3" s="290" t="s">
        <v>181</v>
      </c>
      <c r="S3" s="290" t="s">
        <v>182</v>
      </c>
      <c r="T3" s="291" t="s">
        <v>490</v>
      </c>
      <c r="U3" s="292" t="s">
        <v>184</v>
      </c>
      <c r="V3" s="57" t="s">
        <v>190</v>
      </c>
      <c r="W3" s="59" t="s">
        <v>491</v>
      </c>
      <c r="X3" s="57" t="s">
        <v>492</v>
      </c>
      <c r="Y3" s="58" t="s">
        <v>491</v>
      </c>
      <c r="Z3" s="59" t="s">
        <v>493</v>
      </c>
      <c r="AA3" s="57" t="s">
        <v>492</v>
      </c>
      <c r="AB3" s="58" t="s">
        <v>491</v>
      </c>
      <c r="AC3" s="59" t="s">
        <v>493</v>
      </c>
      <c r="AD3" s="57" t="s">
        <v>492</v>
      </c>
      <c r="AE3" s="58" t="s">
        <v>491</v>
      </c>
      <c r="AF3" s="59" t="s">
        <v>493</v>
      </c>
      <c r="AG3" s="57" t="s">
        <v>492</v>
      </c>
      <c r="AH3" s="58" t="s">
        <v>491</v>
      </c>
      <c r="AI3" s="59" t="s">
        <v>493</v>
      </c>
      <c r="AJ3" s="57" t="s">
        <v>492</v>
      </c>
      <c r="AK3" s="58" t="s">
        <v>491</v>
      </c>
      <c r="AL3" s="59" t="s">
        <v>493</v>
      </c>
      <c r="AM3" s="295" t="s">
        <v>192</v>
      </c>
    </row>
    <row r="4" spans="1:39" s="41" customFormat="1" hidden="1" x14ac:dyDescent="0.25">
      <c r="A4" s="290"/>
      <c r="B4" s="290"/>
      <c r="C4" s="290"/>
      <c r="D4" s="290"/>
      <c r="E4" s="290"/>
      <c r="F4" s="290"/>
      <c r="G4" s="296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1"/>
      <c r="U4" s="292"/>
      <c r="V4" s="293" t="s">
        <v>84</v>
      </c>
      <c r="W4" s="294"/>
      <c r="X4" s="281" t="s">
        <v>494</v>
      </c>
      <c r="Y4" s="282"/>
      <c r="Z4" s="283"/>
      <c r="AA4" s="281" t="s">
        <v>495</v>
      </c>
      <c r="AB4" s="282"/>
      <c r="AC4" s="283"/>
      <c r="AD4" s="284" t="s">
        <v>496</v>
      </c>
      <c r="AE4" s="285"/>
      <c r="AF4" s="286"/>
      <c r="AG4" s="281" t="s">
        <v>497</v>
      </c>
      <c r="AH4" s="282"/>
      <c r="AI4" s="283"/>
      <c r="AJ4" s="281" t="s">
        <v>498</v>
      </c>
      <c r="AK4" s="282"/>
      <c r="AL4" s="283"/>
      <c r="AM4" s="295"/>
    </row>
    <row r="5" spans="1:39" ht="15.75" thickBot="1" x14ac:dyDescent="0.3">
      <c r="A5" s="26">
        <v>1</v>
      </c>
      <c r="B5" s="26">
        <v>12</v>
      </c>
      <c r="C5" s="26" t="s">
        <v>98</v>
      </c>
      <c r="D5" s="26" t="s">
        <v>263</v>
      </c>
      <c r="E5" s="29">
        <v>23</v>
      </c>
      <c r="F5" s="26">
        <v>1</v>
      </c>
      <c r="G5" s="26">
        <v>169</v>
      </c>
      <c r="H5" s="29" t="s">
        <v>407</v>
      </c>
      <c r="I5" s="29" t="s">
        <v>41</v>
      </c>
      <c r="J5" s="26" t="s">
        <v>271</v>
      </c>
      <c r="K5" s="26" t="s">
        <v>199</v>
      </c>
      <c r="L5" s="23" t="s">
        <v>200</v>
      </c>
      <c r="M5" s="26">
        <v>5</v>
      </c>
      <c r="N5" s="26">
        <v>18.98</v>
      </c>
      <c r="O5" s="26" t="s">
        <v>202</v>
      </c>
      <c r="P5" s="29" t="s">
        <v>408</v>
      </c>
      <c r="Q5" s="29" t="s">
        <v>207</v>
      </c>
      <c r="R5" s="32">
        <v>43199</v>
      </c>
      <c r="S5" s="31" t="s">
        <v>409</v>
      </c>
      <c r="T5" s="29" t="s">
        <v>207</v>
      </c>
      <c r="U5" s="30" t="s">
        <v>276</v>
      </c>
      <c r="V5" s="69">
        <v>17</v>
      </c>
      <c r="W5" s="70">
        <v>180</v>
      </c>
      <c r="X5" s="60">
        <v>0.93</v>
      </c>
      <c r="Y5" s="29">
        <v>50</v>
      </c>
      <c r="Z5" s="61">
        <v>100</v>
      </c>
      <c r="AA5" s="60">
        <v>0.56000000000000005</v>
      </c>
      <c r="AB5" s="29">
        <v>20</v>
      </c>
      <c r="AC5" s="61">
        <v>100</v>
      </c>
      <c r="AD5" s="60">
        <v>1.67</v>
      </c>
      <c r="AE5" s="29">
        <v>20</v>
      </c>
      <c r="AF5" s="61">
        <v>100</v>
      </c>
      <c r="AG5" s="60">
        <v>4.0999999999999996</v>
      </c>
      <c r="AH5" s="29">
        <v>30</v>
      </c>
      <c r="AI5" s="61">
        <v>15</v>
      </c>
      <c r="AJ5" s="68">
        <v>9.4700000000000006</v>
      </c>
      <c r="AK5" s="63">
        <v>50</v>
      </c>
      <c r="AL5" s="64" t="s">
        <v>499</v>
      </c>
      <c r="AM5" s="26" t="s">
        <v>500</v>
      </c>
    </row>
    <row r="6" spans="1:39" hidden="1" x14ac:dyDescent="0.25">
      <c r="A6" s="46"/>
      <c r="B6" s="46"/>
      <c r="C6" s="46"/>
      <c r="D6" s="46"/>
      <c r="E6" s="47"/>
      <c r="F6" s="46"/>
      <c r="G6" s="48"/>
      <c r="H6" s="47"/>
      <c r="I6" s="47"/>
      <c r="J6" s="46"/>
      <c r="K6" s="46"/>
      <c r="L6" s="49"/>
      <c r="M6" s="46"/>
      <c r="N6" s="46"/>
      <c r="O6" s="46"/>
      <c r="P6" s="47"/>
      <c r="Q6" s="47"/>
      <c r="R6" s="56"/>
      <c r="S6" s="50"/>
      <c r="T6" s="47"/>
      <c r="U6" s="51"/>
      <c r="V6" s="69"/>
      <c r="W6" s="70"/>
      <c r="X6" s="281" t="s">
        <v>494</v>
      </c>
      <c r="Y6" s="282"/>
      <c r="Z6" s="283"/>
      <c r="AA6" s="281" t="s">
        <v>495</v>
      </c>
      <c r="AB6" s="282"/>
      <c r="AC6" s="283"/>
      <c r="AD6" s="284" t="s">
        <v>496</v>
      </c>
      <c r="AE6" s="285"/>
      <c r="AF6" s="286"/>
      <c r="AG6" s="281" t="s">
        <v>501</v>
      </c>
      <c r="AH6" s="282"/>
      <c r="AI6" s="283"/>
      <c r="AJ6" s="46"/>
      <c r="AK6" s="46"/>
      <c r="AL6" s="46"/>
      <c r="AM6" s="46"/>
    </row>
    <row r="7" spans="1:39" x14ac:dyDescent="0.25">
      <c r="A7" s="26">
        <v>2</v>
      </c>
      <c r="B7" s="26">
        <v>27</v>
      </c>
      <c r="C7" s="26" t="s">
        <v>98</v>
      </c>
      <c r="D7" s="26" t="s">
        <v>263</v>
      </c>
      <c r="E7" s="29">
        <v>23</v>
      </c>
      <c r="F7" s="26">
        <v>2</v>
      </c>
      <c r="G7" s="35" t="s">
        <v>428</v>
      </c>
      <c r="H7" s="29" t="s">
        <v>429</v>
      </c>
      <c r="I7" s="29" t="s">
        <v>41</v>
      </c>
      <c r="J7" s="26" t="s">
        <v>271</v>
      </c>
      <c r="K7" s="26" t="s">
        <v>199</v>
      </c>
      <c r="L7" s="23" t="s">
        <v>200</v>
      </c>
      <c r="M7" s="26">
        <v>5</v>
      </c>
      <c r="N7" s="26">
        <v>8.59</v>
      </c>
      <c r="O7" s="26" t="s">
        <v>202</v>
      </c>
      <c r="P7" s="29" t="s">
        <v>408</v>
      </c>
      <c r="Q7" s="29" t="s">
        <v>41</v>
      </c>
      <c r="R7" s="32">
        <v>43260</v>
      </c>
      <c r="S7" s="31" t="s">
        <v>430</v>
      </c>
      <c r="T7" s="29" t="s">
        <v>207</v>
      </c>
      <c r="U7" s="42">
        <v>43322</v>
      </c>
      <c r="V7" s="69">
        <v>2.71</v>
      </c>
      <c r="W7" s="70">
        <v>90</v>
      </c>
      <c r="X7" s="60">
        <v>1.52</v>
      </c>
      <c r="Y7" s="29">
        <v>30</v>
      </c>
      <c r="Z7" s="61">
        <v>100</v>
      </c>
      <c r="AA7" s="60">
        <v>1.18</v>
      </c>
      <c r="AB7" s="29">
        <v>20</v>
      </c>
      <c r="AC7" s="61">
        <v>100</v>
      </c>
      <c r="AD7" s="60">
        <v>0.66</v>
      </c>
      <c r="AE7" s="29">
        <v>10</v>
      </c>
      <c r="AF7" s="61">
        <v>100</v>
      </c>
      <c r="AG7" s="60">
        <v>9.4E-2</v>
      </c>
      <c r="AH7" s="29">
        <v>30</v>
      </c>
      <c r="AI7" s="61" t="s">
        <v>499</v>
      </c>
      <c r="AJ7" s="47"/>
      <c r="AK7" s="47"/>
      <c r="AL7" s="47"/>
      <c r="AM7" s="26" t="s">
        <v>500</v>
      </c>
    </row>
    <row r="8" spans="1:39" x14ac:dyDescent="0.25">
      <c r="A8" s="26">
        <v>3</v>
      </c>
      <c r="B8" s="26">
        <v>38</v>
      </c>
      <c r="C8" s="26" t="s">
        <v>98</v>
      </c>
      <c r="D8" s="26" t="s">
        <v>263</v>
      </c>
      <c r="E8" s="29">
        <v>25</v>
      </c>
      <c r="F8" s="26">
        <v>1</v>
      </c>
      <c r="G8" s="35" t="s">
        <v>468</v>
      </c>
      <c r="H8" s="29" t="s">
        <v>469</v>
      </c>
      <c r="I8" s="29" t="s">
        <v>41</v>
      </c>
      <c r="J8" s="26" t="s">
        <v>271</v>
      </c>
      <c r="K8" s="26" t="s">
        <v>199</v>
      </c>
      <c r="L8" s="23" t="s">
        <v>200</v>
      </c>
      <c r="M8" s="26">
        <v>6</v>
      </c>
      <c r="N8" s="26">
        <v>18.66</v>
      </c>
      <c r="O8" s="26" t="s">
        <v>202</v>
      </c>
      <c r="P8" s="29" t="s">
        <v>470</v>
      </c>
      <c r="Q8" s="29" t="s">
        <v>471</v>
      </c>
      <c r="R8" s="29" t="s">
        <v>472</v>
      </c>
      <c r="S8" s="31" t="s">
        <v>473</v>
      </c>
      <c r="T8" s="29" t="s">
        <v>207</v>
      </c>
      <c r="U8" s="42">
        <v>43322</v>
      </c>
      <c r="V8" s="69">
        <v>0.53200000000000003</v>
      </c>
      <c r="W8" s="70">
        <v>165</v>
      </c>
      <c r="X8" s="60">
        <v>3.3000000000000002E-2</v>
      </c>
      <c r="Y8" s="29">
        <v>75</v>
      </c>
      <c r="Z8" s="61">
        <v>100</v>
      </c>
      <c r="AA8" s="60">
        <v>3.7999999999999999E-2</v>
      </c>
      <c r="AB8" s="29">
        <v>40</v>
      </c>
      <c r="AC8" s="61">
        <v>100</v>
      </c>
      <c r="AD8" s="60">
        <v>6.0999999999999999E-2</v>
      </c>
      <c r="AE8" s="29">
        <v>50</v>
      </c>
      <c r="AF8" s="61">
        <v>50</v>
      </c>
      <c r="AG8" s="60">
        <v>0.4</v>
      </c>
      <c r="AH8" s="29">
        <v>50</v>
      </c>
      <c r="AI8" s="61" t="s">
        <v>499</v>
      </c>
      <c r="AJ8" s="47"/>
      <c r="AK8" s="47"/>
      <c r="AL8" s="47"/>
      <c r="AM8" s="26" t="s">
        <v>500</v>
      </c>
    </row>
    <row r="9" spans="1:39" x14ac:dyDescent="0.25">
      <c r="A9" s="26">
        <v>5</v>
      </c>
      <c r="B9" s="26">
        <v>50</v>
      </c>
      <c r="C9" s="26" t="s">
        <v>98</v>
      </c>
      <c r="D9" s="29" t="s">
        <v>263</v>
      </c>
      <c r="E9" s="29">
        <v>23</v>
      </c>
      <c r="F9" s="26" t="s">
        <v>41</v>
      </c>
      <c r="G9" s="35" t="s">
        <v>264</v>
      </c>
      <c r="H9" s="29" t="s">
        <v>265</v>
      </c>
      <c r="I9" s="29" t="s">
        <v>41</v>
      </c>
      <c r="J9" s="26" t="s">
        <v>198</v>
      </c>
      <c r="K9" s="26" t="s">
        <v>199</v>
      </c>
      <c r="L9" s="23" t="s">
        <v>200</v>
      </c>
      <c r="M9" s="26">
        <v>5</v>
      </c>
      <c r="N9" s="26">
        <v>19.309999999999999</v>
      </c>
      <c r="O9" s="26" t="s">
        <v>202</v>
      </c>
      <c r="P9" s="29" t="s">
        <v>266</v>
      </c>
      <c r="Q9" s="32" t="s">
        <v>41</v>
      </c>
      <c r="R9" s="32">
        <v>43289</v>
      </c>
      <c r="S9" s="31" t="s">
        <v>267</v>
      </c>
      <c r="T9" s="29" t="s">
        <v>207</v>
      </c>
      <c r="U9" s="30" t="s">
        <v>268</v>
      </c>
      <c r="V9" s="69">
        <v>12.95</v>
      </c>
      <c r="W9" s="70">
        <v>180</v>
      </c>
      <c r="X9" s="60">
        <v>0.91300000000000003</v>
      </c>
      <c r="Y9" s="29">
        <v>75</v>
      </c>
      <c r="Z9" s="61">
        <v>100</v>
      </c>
      <c r="AA9" s="60">
        <v>3.5000000000000003E-2</v>
      </c>
      <c r="AB9" s="29">
        <v>20</v>
      </c>
      <c r="AC9" s="61">
        <v>100</v>
      </c>
      <c r="AD9" s="60">
        <v>7.5999999999999998E-2</v>
      </c>
      <c r="AE9" s="29">
        <v>30</v>
      </c>
      <c r="AF9" s="61">
        <v>10</v>
      </c>
      <c r="AG9" s="60">
        <v>0.37</v>
      </c>
      <c r="AH9" s="29">
        <v>50</v>
      </c>
      <c r="AI9" s="61" t="s">
        <v>499</v>
      </c>
      <c r="AJ9" s="47"/>
      <c r="AK9" s="47"/>
      <c r="AL9" s="47"/>
      <c r="AM9" s="26" t="s">
        <v>500</v>
      </c>
    </row>
    <row r="10" spans="1:39" x14ac:dyDescent="0.25">
      <c r="A10" s="26">
        <v>6</v>
      </c>
      <c r="B10" s="26">
        <v>85</v>
      </c>
      <c r="C10" s="26" t="s">
        <v>98</v>
      </c>
      <c r="D10" s="26" t="s">
        <v>263</v>
      </c>
      <c r="E10" s="29">
        <v>25</v>
      </c>
      <c r="F10" s="26">
        <v>1</v>
      </c>
      <c r="G10" s="35" t="s">
        <v>468</v>
      </c>
      <c r="H10" s="29" t="s">
        <v>469</v>
      </c>
      <c r="I10" s="29" t="s">
        <v>41</v>
      </c>
      <c r="J10" s="26" t="s">
        <v>281</v>
      </c>
      <c r="K10" s="26" t="s">
        <v>199</v>
      </c>
      <c r="L10" s="23" t="s">
        <v>200</v>
      </c>
      <c r="M10" s="26">
        <v>5</v>
      </c>
      <c r="N10" s="26">
        <v>14.53</v>
      </c>
      <c r="O10" s="26" t="s">
        <v>202</v>
      </c>
      <c r="P10" s="29" t="s">
        <v>470</v>
      </c>
      <c r="Q10" s="29" t="s">
        <v>471</v>
      </c>
      <c r="R10" s="29" t="s">
        <v>472</v>
      </c>
      <c r="S10" s="31" t="s">
        <v>473</v>
      </c>
      <c r="T10" s="29" t="s">
        <v>207</v>
      </c>
      <c r="U10" s="29" t="s">
        <v>311</v>
      </c>
      <c r="V10" s="69">
        <v>4.1500000000000004</v>
      </c>
      <c r="W10" s="70">
        <v>100</v>
      </c>
      <c r="X10" s="60">
        <v>0.02</v>
      </c>
      <c r="Y10" s="29">
        <v>25</v>
      </c>
      <c r="Z10" s="61">
        <v>100</v>
      </c>
      <c r="AA10" s="60">
        <v>2.3E-2</v>
      </c>
      <c r="AB10" s="29">
        <v>20</v>
      </c>
      <c r="AC10" s="61">
        <v>100</v>
      </c>
      <c r="AD10" s="60">
        <v>4.2999999999999997E-2</v>
      </c>
      <c r="AE10" s="29">
        <v>20</v>
      </c>
      <c r="AF10" s="61">
        <v>100</v>
      </c>
      <c r="AG10" s="60">
        <v>0.31900000000000001</v>
      </c>
      <c r="AH10" s="29">
        <v>45</v>
      </c>
      <c r="AI10" s="61" t="s">
        <v>499</v>
      </c>
      <c r="AJ10" s="47"/>
      <c r="AK10" s="47"/>
      <c r="AL10" s="47"/>
      <c r="AM10" s="26" t="s">
        <v>500</v>
      </c>
    </row>
    <row r="11" spans="1:39" x14ac:dyDescent="0.25">
      <c r="A11" s="26">
        <v>7</v>
      </c>
      <c r="B11" s="26">
        <v>87</v>
      </c>
      <c r="C11" s="26" t="s">
        <v>98</v>
      </c>
      <c r="D11" s="26" t="s">
        <v>263</v>
      </c>
      <c r="E11" s="29">
        <v>23</v>
      </c>
      <c r="F11" s="26">
        <v>1</v>
      </c>
      <c r="G11" s="35" t="s">
        <v>406</v>
      </c>
      <c r="H11" s="29" t="s">
        <v>407</v>
      </c>
      <c r="I11" s="29" t="s">
        <v>41</v>
      </c>
      <c r="J11" s="26" t="s">
        <v>281</v>
      </c>
      <c r="K11" s="26" t="s">
        <v>199</v>
      </c>
      <c r="L11" s="23" t="s">
        <v>200</v>
      </c>
      <c r="M11" s="26">
        <v>5</v>
      </c>
      <c r="N11" s="26">
        <v>14.15</v>
      </c>
      <c r="O11" s="26" t="s">
        <v>202</v>
      </c>
      <c r="P11" s="29" t="s">
        <v>408</v>
      </c>
      <c r="Q11" s="29" t="s">
        <v>207</v>
      </c>
      <c r="R11" s="32">
        <v>43199</v>
      </c>
      <c r="S11" s="31" t="s">
        <v>409</v>
      </c>
      <c r="T11" s="29" t="s">
        <v>207</v>
      </c>
      <c r="U11" s="29" t="s">
        <v>311</v>
      </c>
      <c r="V11" s="69">
        <v>0.38800000000000001</v>
      </c>
      <c r="W11" s="70">
        <v>75</v>
      </c>
      <c r="X11" s="60">
        <v>8.0000000000000002E-3</v>
      </c>
      <c r="Y11" s="29">
        <v>10</v>
      </c>
      <c r="Z11" s="61">
        <v>100</v>
      </c>
      <c r="AA11" s="60">
        <v>3.5000000000000003E-2</v>
      </c>
      <c r="AB11" s="29">
        <v>15</v>
      </c>
      <c r="AC11" s="61">
        <v>100</v>
      </c>
      <c r="AD11" s="60">
        <v>8.3000000000000004E-2</v>
      </c>
      <c r="AE11" s="29">
        <v>20</v>
      </c>
      <c r="AF11" s="61">
        <v>100</v>
      </c>
      <c r="AG11" s="60">
        <v>0.248</v>
      </c>
      <c r="AH11" s="29">
        <v>35</v>
      </c>
      <c r="AI11" s="61" t="s">
        <v>499</v>
      </c>
      <c r="AJ11" s="47"/>
      <c r="AK11" s="47"/>
      <c r="AL11" s="47"/>
      <c r="AM11" s="26" t="s">
        <v>500</v>
      </c>
    </row>
    <row r="12" spans="1:39" hidden="1" x14ac:dyDescent="0.25">
      <c r="A12" s="26">
        <v>10</v>
      </c>
      <c r="B12" s="26">
        <v>3</v>
      </c>
      <c r="C12" s="26" t="s">
        <v>90</v>
      </c>
      <c r="D12" s="26" t="s">
        <v>195</v>
      </c>
      <c r="E12" s="29">
        <v>19</v>
      </c>
      <c r="F12" s="26">
        <v>1</v>
      </c>
      <c r="G12" s="35" t="s">
        <v>269</v>
      </c>
      <c r="H12" s="29" t="s">
        <v>270</v>
      </c>
      <c r="I12" s="29" t="s">
        <v>41</v>
      </c>
      <c r="J12" s="26" t="s">
        <v>271</v>
      </c>
      <c r="K12" s="26" t="s">
        <v>199</v>
      </c>
      <c r="L12" s="23" t="s">
        <v>200</v>
      </c>
      <c r="M12" s="26">
        <v>6</v>
      </c>
      <c r="N12" s="26">
        <v>24.48</v>
      </c>
      <c r="O12" s="26" t="s">
        <v>202</v>
      </c>
      <c r="P12" s="29" t="s">
        <v>273</v>
      </c>
      <c r="Q12" s="29" t="s">
        <v>274</v>
      </c>
      <c r="R12" s="32">
        <v>43289</v>
      </c>
      <c r="S12" s="31" t="s">
        <v>275</v>
      </c>
      <c r="T12" s="29" t="s">
        <v>207</v>
      </c>
      <c r="U12" s="30" t="s">
        <v>276</v>
      </c>
      <c r="V12" s="69">
        <v>0.752</v>
      </c>
      <c r="W12" s="70">
        <v>100</v>
      </c>
      <c r="X12" s="60">
        <v>6.0000000000000001E-3</v>
      </c>
      <c r="Y12" s="29">
        <v>5</v>
      </c>
      <c r="Z12" s="61">
        <v>100</v>
      </c>
      <c r="AA12" s="60">
        <v>2.8000000000000001E-2</v>
      </c>
      <c r="AB12" s="29">
        <v>20</v>
      </c>
      <c r="AC12" s="61">
        <v>100</v>
      </c>
      <c r="AD12" s="60">
        <v>8.3000000000000004E-2</v>
      </c>
      <c r="AE12" s="29">
        <v>25</v>
      </c>
      <c r="AF12" s="61">
        <v>100</v>
      </c>
      <c r="AG12" s="60">
        <v>0.621</v>
      </c>
      <c r="AH12" s="29">
        <v>45</v>
      </c>
      <c r="AI12" s="61" t="s">
        <v>499</v>
      </c>
      <c r="AJ12" s="47"/>
      <c r="AK12" s="47"/>
      <c r="AL12" s="47"/>
      <c r="AM12" s="26" t="s">
        <v>500</v>
      </c>
    </row>
    <row r="13" spans="1:39" hidden="1" x14ac:dyDescent="0.25">
      <c r="A13" s="26">
        <v>11</v>
      </c>
      <c r="B13" s="26">
        <v>25</v>
      </c>
      <c r="C13" s="29" t="s">
        <v>90</v>
      </c>
      <c r="D13" s="26" t="s">
        <v>195</v>
      </c>
      <c r="E13" s="29">
        <v>19</v>
      </c>
      <c r="F13" s="26" t="s">
        <v>41</v>
      </c>
      <c r="G13" s="44" t="s">
        <v>196</v>
      </c>
      <c r="H13" s="29" t="s">
        <v>217</v>
      </c>
      <c r="I13" s="29" t="s">
        <v>41</v>
      </c>
      <c r="J13" s="29" t="s">
        <v>198</v>
      </c>
      <c r="K13" s="26" t="s">
        <v>199</v>
      </c>
      <c r="L13" s="23" t="s">
        <v>200</v>
      </c>
      <c r="M13" s="29">
        <v>5</v>
      </c>
      <c r="N13" s="29">
        <v>14.5</v>
      </c>
      <c r="O13" s="26" t="s">
        <v>202</v>
      </c>
      <c r="P13" s="29" t="s">
        <v>219</v>
      </c>
      <c r="Q13" s="29" t="s">
        <v>220</v>
      </c>
      <c r="R13" s="32">
        <v>43288</v>
      </c>
      <c r="S13" s="31" t="s">
        <v>221</v>
      </c>
      <c r="T13" s="29" t="s">
        <v>207</v>
      </c>
      <c r="U13" s="33" t="s">
        <v>222</v>
      </c>
      <c r="V13" s="69">
        <v>0.40699999999999997</v>
      </c>
      <c r="W13" s="70">
        <v>125</v>
      </c>
      <c r="X13" s="60">
        <v>1.7000000000000001E-2</v>
      </c>
      <c r="Y13" s="29">
        <v>50</v>
      </c>
      <c r="Z13" s="61">
        <v>100</v>
      </c>
      <c r="AA13" s="60">
        <v>4.2999999999999997E-2</v>
      </c>
      <c r="AB13" s="29">
        <v>25</v>
      </c>
      <c r="AC13" s="61">
        <v>100</v>
      </c>
      <c r="AD13" s="60">
        <v>6.9000000000000006E-2</v>
      </c>
      <c r="AE13" s="29">
        <v>25</v>
      </c>
      <c r="AF13" s="61">
        <v>100</v>
      </c>
      <c r="AG13" s="60">
        <v>0.27300000000000002</v>
      </c>
      <c r="AH13" s="29">
        <v>25</v>
      </c>
      <c r="AI13" s="61" t="s">
        <v>499</v>
      </c>
      <c r="AJ13" s="47"/>
      <c r="AK13" s="47"/>
      <c r="AL13" s="47"/>
      <c r="AM13" s="26" t="s">
        <v>500</v>
      </c>
    </row>
    <row r="14" spans="1:39" hidden="1" x14ac:dyDescent="0.25">
      <c r="A14" s="26">
        <v>12</v>
      </c>
      <c r="B14" s="26">
        <v>58</v>
      </c>
      <c r="C14" s="26" t="s">
        <v>90</v>
      </c>
      <c r="D14" s="26" t="s">
        <v>195</v>
      </c>
      <c r="E14" s="29">
        <v>19</v>
      </c>
      <c r="F14" s="26">
        <v>2</v>
      </c>
      <c r="G14" s="35" t="s">
        <v>384</v>
      </c>
      <c r="H14" s="29" t="s">
        <v>385</v>
      </c>
      <c r="I14" s="29" t="s">
        <v>41</v>
      </c>
      <c r="J14" s="26" t="s">
        <v>271</v>
      </c>
      <c r="K14" s="26" t="s">
        <v>199</v>
      </c>
      <c r="L14" s="23" t="s">
        <v>200</v>
      </c>
      <c r="M14" s="26">
        <v>5</v>
      </c>
      <c r="N14" s="26">
        <v>8.6</v>
      </c>
      <c r="O14" s="26" t="s">
        <v>202</v>
      </c>
      <c r="P14" s="26" t="s">
        <v>273</v>
      </c>
      <c r="Q14" s="29" t="s">
        <v>207</v>
      </c>
      <c r="R14" s="29" t="s">
        <v>386</v>
      </c>
      <c r="S14" s="31" t="s">
        <v>202</v>
      </c>
      <c r="T14" s="29" t="s">
        <v>207</v>
      </c>
      <c r="U14" s="30" t="s">
        <v>268</v>
      </c>
      <c r="V14" s="69">
        <v>0.24299999999999999</v>
      </c>
      <c r="W14" s="70">
        <v>80</v>
      </c>
      <c r="X14" s="60">
        <v>1.6E-2</v>
      </c>
      <c r="Y14" s="29">
        <v>20</v>
      </c>
      <c r="Z14" s="61">
        <v>100</v>
      </c>
      <c r="AA14" s="60">
        <v>1.6E-2</v>
      </c>
      <c r="AB14" s="29">
        <v>20</v>
      </c>
      <c r="AC14" s="61">
        <v>100</v>
      </c>
      <c r="AD14" s="60">
        <v>3.4000000000000002E-2</v>
      </c>
      <c r="AE14" s="29">
        <v>15</v>
      </c>
      <c r="AF14" s="61">
        <v>100</v>
      </c>
      <c r="AG14" s="60">
        <v>0.17199999999999999</v>
      </c>
      <c r="AH14" s="29">
        <v>20</v>
      </c>
      <c r="AI14" s="61" t="s">
        <v>499</v>
      </c>
      <c r="AJ14" s="47"/>
      <c r="AK14" s="47"/>
      <c r="AL14" s="47"/>
      <c r="AM14" s="26" t="s">
        <v>500</v>
      </c>
    </row>
    <row r="15" spans="1:39" hidden="1" x14ac:dyDescent="0.25">
      <c r="A15" s="26">
        <v>13</v>
      </c>
      <c r="B15" s="26">
        <v>59</v>
      </c>
      <c r="C15" s="26" t="s">
        <v>90</v>
      </c>
      <c r="D15" s="26" t="s">
        <v>195</v>
      </c>
      <c r="E15" s="29">
        <v>19</v>
      </c>
      <c r="F15" s="26">
        <v>1</v>
      </c>
      <c r="G15" s="35" t="s">
        <v>304</v>
      </c>
      <c r="H15" s="29" t="s">
        <v>305</v>
      </c>
      <c r="I15" s="29" t="s">
        <v>41</v>
      </c>
      <c r="J15" s="26" t="s">
        <v>271</v>
      </c>
      <c r="K15" s="26" t="s">
        <v>199</v>
      </c>
      <c r="L15" s="23" t="s">
        <v>200</v>
      </c>
      <c r="M15" s="26">
        <v>5</v>
      </c>
      <c r="N15" s="26">
        <v>10.44</v>
      </c>
      <c r="O15" s="26" t="s">
        <v>202</v>
      </c>
      <c r="P15" s="29" t="s">
        <v>306</v>
      </c>
      <c r="Q15" s="29" t="s">
        <v>307</v>
      </c>
      <c r="R15" s="32">
        <v>43320</v>
      </c>
      <c r="S15" s="31" t="s">
        <v>308</v>
      </c>
      <c r="T15" s="29" t="s">
        <v>207</v>
      </c>
      <c r="U15" s="30" t="s">
        <v>268</v>
      </c>
      <c r="V15" s="69">
        <v>3.03</v>
      </c>
      <c r="W15" s="70">
        <v>100</v>
      </c>
      <c r="X15" s="60">
        <v>1.4999999999999999E-2</v>
      </c>
      <c r="Y15" s="29">
        <v>30</v>
      </c>
      <c r="Z15" s="61">
        <v>100</v>
      </c>
      <c r="AA15" s="60">
        <v>3.2000000000000001E-2</v>
      </c>
      <c r="AB15" s="29">
        <v>20</v>
      </c>
      <c r="AC15" s="61">
        <v>100</v>
      </c>
      <c r="AD15" s="60">
        <v>7.1999999999999995E-2</v>
      </c>
      <c r="AE15" s="29">
        <v>25</v>
      </c>
      <c r="AF15" s="61">
        <v>100</v>
      </c>
      <c r="AG15" s="60">
        <v>0.18</v>
      </c>
      <c r="AH15" s="29">
        <v>25</v>
      </c>
      <c r="AI15" s="61" t="s">
        <v>499</v>
      </c>
      <c r="AJ15" s="47"/>
      <c r="AK15" s="47"/>
      <c r="AL15" s="47"/>
      <c r="AM15" s="26" t="s">
        <v>500</v>
      </c>
    </row>
    <row r="16" spans="1:39" hidden="1" x14ac:dyDescent="0.25">
      <c r="A16" s="26">
        <v>14</v>
      </c>
      <c r="B16" s="26">
        <v>66</v>
      </c>
      <c r="C16" s="26" t="s">
        <v>90</v>
      </c>
      <c r="D16" s="26" t="s">
        <v>195</v>
      </c>
      <c r="E16" s="29">
        <v>19</v>
      </c>
      <c r="F16" s="26">
        <v>1</v>
      </c>
      <c r="G16" s="35" t="s">
        <v>269</v>
      </c>
      <c r="H16" s="29" t="s">
        <v>270</v>
      </c>
      <c r="I16" s="29" t="s">
        <v>41</v>
      </c>
      <c r="J16" s="26" t="s">
        <v>281</v>
      </c>
      <c r="K16" s="26" t="s">
        <v>199</v>
      </c>
      <c r="L16" s="23" t="s">
        <v>200</v>
      </c>
      <c r="M16" s="26">
        <v>5</v>
      </c>
      <c r="N16" s="26">
        <v>20.27</v>
      </c>
      <c r="O16" s="26" t="s">
        <v>202</v>
      </c>
      <c r="P16" s="29" t="s">
        <v>273</v>
      </c>
      <c r="Q16" s="29" t="s">
        <v>274</v>
      </c>
      <c r="R16" s="32">
        <v>43289</v>
      </c>
      <c r="S16" s="31" t="s">
        <v>282</v>
      </c>
      <c r="T16" s="29" t="s">
        <v>207</v>
      </c>
      <c r="U16" s="30" t="s">
        <v>283</v>
      </c>
      <c r="V16" s="69">
        <v>0.53</v>
      </c>
      <c r="W16" s="70">
        <v>100</v>
      </c>
      <c r="X16" s="60">
        <v>2.8000000000000001E-2</v>
      </c>
      <c r="Y16" s="29">
        <v>10</v>
      </c>
      <c r="Z16" s="61">
        <v>100</v>
      </c>
      <c r="AA16" s="60">
        <v>9.2999999999999999E-2</v>
      </c>
      <c r="AB16" s="29">
        <v>30</v>
      </c>
      <c r="AC16" s="61">
        <v>100</v>
      </c>
      <c r="AD16" s="60">
        <v>0.13300000000000001</v>
      </c>
      <c r="AE16" s="29">
        <v>25</v>
      </c>
      <c r="AF16" s="61">
        <v>100</v>
      </c>
      <c r="AG16" s="60">
        <v>0.26800000000000002</v>
      </c>
      <c r="AH16" s="29">
        <v>30</v>
      </c>
      <c r="AI16" s="61" t="s">
        <v>499</v>
      </c>
      <c r="AJ16" s="47"/>
      <c r="AK16" s="47"/>
      <c r="AL16" s="47"/>
      <c r="AM16" s="26" t="s">
        <v>500</v>
      </c>
    </row>
    <row r="17" spans="1:39" hidden="1" x14ac:dyDescent="0.25">
      <c r="A17" s="26">
        <v>15</v>
      </c>
      <c r="B17" s="26">
        <v>83</v>
      </c>
      <c r="C17" s="26" t="s">
        <v>90</v>
      </c>
      <c r="D17" s="26" t="s">
        <v>195</v>
      </c>
      <c r="E17" s="29">
        <v>19</v>
      </c>
      <c r="F17" s="26">
        <v>2</v>
      </c>
      <c r="G17" s="35" t="s">
        <v>384</v>
      </c>
      <c r="H17" s="29" t="s">
        <v>385</v>
      </c>
      <c r="I17" s="29" t="s">
        <v>41</v>
      </c>
      <c r="J17" s="26" t="s">
        <v>281</v>
      </c>
      <c r="K17" s="26" t="s">
        <v>199</v>
      </c>
      <c r="L17" s="23" t="s">
        <v>200</v>
      </c>
      <c r="M17" s="26">
        <v>5</v>
      </c>
      <c r="N17" s="26">
        <v>7.36</v>
      </c>
      <c r="O17" s="26" t="s">
        <v>202</v>
      </c>
      <c r="P17" s="26" t="s">
        <v>273</v>
      </c>
      <c r="Q17" s="29" t="s">
        <v>207</v>
      </c>
      <c r="R17" s="29" t="s">
        <v>386</v>
      </c>
      <c r="S17" s="31" t="s">
        <v>202</v>
      </c>
      <c r="T17" s="29" t="s">
        <v>207</v>
      </c>
      <c r="U17" s="29" t="s">
        <v>311</v>
      </c>
      <c r="V17" s="69">
        <v>0.182</v>
      </c>
      <c r="W17" s="70">
        <v>80</v>
      </c>
      <c r="X17" s="60">
        <v>2.8000000000000001E-2</v>
      </c>
      <c r="Y17" s="29">
        <v>50</v>
      </c>
      <c r="Z17" s="61">
        <v>100</v>
      </c>
      <c r="AA17" s="60">
        <v>1.7999999999999999E-2</v>
      </c>
      <c r="AB17" s="29">
        <v>20</v>
      </c>
      <c r="AC17" s="61">
        <v>100</v>
      </c>
      <c r="AD17" s="60">
        <v>3.3000000000000002E-2</v>
      </c>
      <c r="AE17" s="29">
        <v>15</v>
      </c>
      <c r="AF17" s="61">
        <v>100</v>
      </c>
      <c r="AG17" s="60">
        <v>9.9000000000000005E-2</v>
      </c>
      <c r="AH17" s="29">
        <v>20</v>
      </c>
      <c r="AI17" s="61" t="s">
        <v>499</v>
      </c>
      <c r="AJ17" s="47"/>
      <c r="AK17" s="47"/>
      <c r="AL17" s="47"/>
      <c r="AM17" s="26" t="s">
        <v>500</v>
      </c>
    </row>
    <row r="18" spans="1:39" hidden="1" x14ac:dyDescent="0.25">
      <c r="A18" s="26">
        <v>16</v>
      </c>
      <c r="B18" s="26">
        <v>93</v>
      </c>
      <c r="C18" s="26" t="s">
        <v>90</v>
      </c>
      <c r="D18" s="26" t="s">
        <v>195</v>
      </c>
      <c r="E18" s="29">
        <v>19</v>
      </c>
      <c r="F18" s="26">
        <v>1</v>
      </c>
      <c r="G18" s="35" t="s">
        <v>304</v>
      </c>
      <c r="H18" s="29" t="s">
        <v>305</v>
      </c>
      <c r="I18" s="29" t="s">
        <v>41</v>
      </c>
      <c r="J18" s="26" t="s">
        <v>281</v>
      </c>
      <c r="K18" s="26" t="s">
        <v>199</v>
      </c>
      <c r="L18" s="23" t="s">
        <v>200</v>
      </c>
      <c r="M18" s="26">
        <v>5</v>
      </c>
      <c r="N18" s="26">
        <v>8.7899999999999991</v>
      </c>
      <c r="O18" s="26" t="s">
        <v>202</v>
      </c>
      <c r="P18" s="29" t="s">
        <v>306</v>
      </c>
      <c r="Q18" s="29" t="s">
        <v>307</v>
      </c>
      <c r="R18" s="32">
        <v>43320</v>
      </c>
      <c r="S18" s="31" t="s">
        <v>308</v>
      </c>
      <c r="T18" s="29" t="s">
        <v>207</v>
      </c>
      <c r="U18" s="30" t="s">
        <v>311</v>
      </c>
      <c r="V18" s="69">
        <v>0.217</v>
      </c>
      <c r="W18" s="70">
        <v>75</v>
      </c>
      <c r="X18" s="60">
        <v>5.0000000000000001E-3</v>
      </c>
      <c r="Y18" s="29">
        <v>15</v>
      </c>
      <c r="Z18" s="61">
        <v>100</v>
      </c>
      <c r="AA18" s="60">
        <v>0.01</v>
      </c>
      <c r="AB18" s="29">
        <v>10</v>
      </c>
      <c r="AC18" s="61">
        <v>100</v>
      </c>
      <c r="AD18" s="60">
        <v>1.9E-2</v>
      </c>
      <c r="AE18" s="29">
        <v>20</v>
      </c>
      <c r="AF18" s="61">
        <v>100</v>
      </c>
      <c r="AG18" s="60">
        <v>0.182</v>
      </c>
      <c r="AH18" s="29">
        <v>30</v>
      </c>
      <c r="AI18" s="61" t="s">
        <v>499</v>
      </c>
      <c r="AJ18" s="47"/>
      <c r="AK18" s="47"/>
      <c r="AL18" s="47"/>
      <c r="AM18" s="26" t="s">
        <v>500</v>
      </c>
    </row>
    <row r="19" spans="1:39" hidden="1" x14ac:dyDescent="0.25">
      <c r="A19" s="26">
        <v>17</v>
      </c>
      <c r="B19" s="26">
        <v>101</v>
      </c>
      <c r="C19" s="29" t="s">
        <v>90</v>
      </c>
      <c r="D19" s="26" t="s">
        <v>195</v>
      </c>
      <c r="E19" s="29">
        <v>19</v>
      </c>
      <c r="F19" s="26" t="s">
        <v>41</v>
      </c>
      <c r="G19" s="44" t="s">
        <v>196</v>
      </c>
      <c r="H19" s="29" t="s">
        <v>197</v>
      </c>
      <c r="I19" s="29" t="s">
        <v>41</v>
      </c>
      <c r="J19" s="29" t="s">
        <v>198</v>
      </c>
      <c r="K19" s="26" t="s">
        <v>199</v>
      </c>
      <c r="L19" s="23" t="s">
        <v>200</v>
      </c>
      <c r="M19" s="29" t="s">
        <v>201</v>
      </c>
      <c r="N19" s="29">
        <v>1.91</v>
      </c>
      <c r="O19" s="26" t="s">
        <v>202</v>
      </c>
      <c r="P19" s="29" t="s">
        <v>203</v>
      </c>
      <c r="Q19" s="29" t="s">
        <v>204</v>
      </c>
      <c r="R19" s="29" t="s">
        <v>205</v>
      </c>
      <c r="S19" s="31" t="s">
        <v>206</v>
      </c>
      <c r="T19" s="29" t="s">
        <v>207</v>
      </c>
      <c r="U19" s="33" t="s">
        <v>208</v>
      </c>
      <c r="V19" s="69">
        <v>2.5000000000000001E-2</v>
      </c>
      <c r="W19" s="70">
        <v>5</v>
      </c>
      <c r="X19" s="60" t="s">
        <v>41</v>
      </c>
      <c r="Y19" s="29" t="s">
        <v>41</v>
      </c>
      <c r="Z19" s="61" t="s">
        <v>41</v>
      </c>
      <c r="AA19" s="60">
        <v>0.01</v>
      </c>
      <c r="AB19" s="29" t="s">
        <v>502</v>
      </c>
      <c r="AC19" s="61">
        <v>100</v>
      </c>
      <c r="AD19" s="60">
        <v>1E-3</v>
      </c>
      <c r="AE19" s="29">
        <v>1</v>
      </c>
      <c r="AF19" s="61">
        <v>100</v>
      </c>
      <c r="AG19" s="60">
        <v>7.2999999999999995E-2</v>
      </c>
      <c r="AH19" s="29">
        <v>2</v>
      </c>
      <c r="AI19" s="61" t="s">
        <v>499</v>
      </c>
      <c r="AJ19" s="47"/>
      <c r="AK19" s="47"/>
      <c r="AL19" s="47"/>
      <c r="AM19" s="26" t="s">
        <v>500</v>
      </c>
    </row>
    <row r="20" spans="1:39" hidden="1" x14ac:dyDescent="0.25">
      <c r="A20" s="26">
        <v>34</v>
      </c>
      <c r="B20" s="26">
        <v>1</v>
      </c>
      <c r="C20" s="26" t="s">
        <v>86</v>
      </c>
      <c r="D20" s="26" t="s">
        <v>335</v>
      </c>
      <c r="E20" s="29">
        <v>11</v>
      </c>
      <c r="F20" s="26" t="s">
        <v>41</v>
      </c>
      <c r="G20" s="35" t="s">
        <v>336</v>
      </c>
      <c r="H20" s="29" t="s">
        <v>337</v>
      </c>
      <c r="I20" s="29" t="s">
        <v>41</v>
      </c>
      <c r="J20" s="26" t="s">
        <v>271</v>
      </c>
      <c r="K20" s="26" t="s">
        <v>199</v>
      </c>
      <c r="L20" s="23" t="s">
        <v>200</v>
      </c>
      <c r="M20" s="26">
        <v>5</v>
      </c>
      <c r="N20" s="26">
        <v>6.93</v>
      </c>
      <c r="O20" s="26" t="s">
        <v>238</v>
      </c>
      <c r="P20" s="29" t="s">
        <v>338</v>
      </c>
      <c r="Q20" s="29" t="s">
        <v>315</v>
      </c>
      <c r="R20" s="29" t="s">
        <v>339</v>
      </c>
      <c r="S20" s="31" t="s">
        <v>340</v>
      </c>
      <c r="T20" s="29" t="s">
        <v>207</v>
      </c>
      <c r="U20" s="30" t="s">
        <v>276</v>
      </c>
      <c r="V20" s="69">
        <v>0.188</v>
      </c>
      <c r="W20" s="70">
        <v>35</v>
      </c>
      <c r="X20" s="60" t="s">
        <v>41</v>
      </c>
      <c r="Y20" s="29" t="s">
        <v>41</v>
      </c>
      <c r="Z20" s="61" t="s">
        <v>41</v>
      </c>
      <c r="AA20" s="60">
        <v>0.01</v>
      </c>
      <c r="AB20" s="29">
        <v>5</v>
      </c>
      <c r="AC20" s="61">
        <v>100</v>
      </c>
      <c r="AD20" s="60">
        <v>2.1999999999999999E-2</v>
      </c>
      <c r="AE20" s="29">
        <v>10</v>
      </c>
      <c r="AF20" s="61">
        <v>100</v>
      </c>
      <c r="AG20" s="60">
        <v>0.156</v>
      </c>
      <c r="AH20" s="29">
        <v>20</v>
      </c>
      <c r="AI20" s="61" t="s">
        <v>499</v>
      </c>
      <c r="AJ20" s="47"/>
      <c r="AK20" s="47"/>
      <c r="AL20" s="47"/>
      <c r="AM20" s="29" t="s">
        <v>500</v>
      </c>
    </row>
    <row r="21" spans="1:39" hidden="1" x14ac:dyDescent="0.25">
      <c r="A21" s="26">
        <v>35</v>
      </c>
      <c r="B21" s="26">
        <v>2</v>
      </c>
      <c r="C21" s="26" t="s">
        <v>86</v>
      </c>
      <c r="D21" s="26" t="s">
        <v>335</v>
      </c>
      <c r="E21" s="29">
        <v>11</v>
      </c>
      <c r="F21" s="26" t="s">
        <v>41</v>
      </c>
      <c r="G21" s="35" t="s">
        <v>336</v>
      </c>
      <c r="H21" s="29" t="s">
        <v>337</v>
      </c>
      <c r="I21" s="29" t="s">
        <v>41</v>
      </c>
      <c r="J21" s="26" t="s">
        <v>281</v>
      </c>
      <c r="K21" s="26" t="s">
        <v>199</v>
      </c>
      <c r="L21" s="23" t="s">
        <v>200</v>
      </c>
      <c r="M21" s="26">
        <v>5</v>
      </c>
      <c r="N21" s="26">
        <v>21.15</v>
      </c>
      <c r="O21" s="26" t="s">
        <v>238</v>
      </c>
      <c r="P21" s="29" t="s">
        <v>273</v>
      </c>
      <c r="Q21" s="29" t="s">
        <v>315</v>
      </c>
      <c r="R21" s="29" t="s">
        <v>339</v>
      </c>
      <c r="S21" s="31" t="s">
        <v>340</v>
      </c>
      <c r="T21" s="29" t="s">
        <v>207</v>
      </c>
      <c r="U21" s="30" t="s">
        <v>276</v>
      </c>
      <c r="V21" s="69">
        <v>0.60699999999999998</v>
      </c>
      <c r="W21" s="70">
        <v>125</v>
      </c>
      <c r="X21" s="60">
        <v>1.4999999999999999E-2</v>
      </c>
      <c r="Y21" s="29">
        <v>30</v>
      </c>
      <c r="Z21" s="61">
        <v>100</v>
      </c>
      <c r="AA21" s="60">
        <v>2.5999999999999999E-2</v>
      </c>
      <c r="AB21" s="29">
        <v>30</v>
      </c>
      <c r="AC21" s="61">
        <v>100</v>
      </c>
      <c r="AD21" s="60">
        <v>4.2999999999999997E-2</v>
      </c>
      <c r="AE21" s="29">
        <v>20</v>
      </c>
      <c r="AF21" s="61">
        <v>100</v>
      </c>
      <c r="AG21" s="60">
        <v>0.51100000000000001</v>
      </c>
      <c r="AH21" s="29">
        <v>40</v>
      </c>
      <c r="AI21" s="61" t="s">
        <v>499</v>
      </c>
      <c r="AJ21" s="47"/>
      <c r="AK21" s="47"/>
      <c r="AL21" s="47"/>
      <c r="AM21" s="29" t="s">
        <v>500</v>
      </c>
    </row>
    <row r="22" spans="1:39" hidden="1" x14ac:dyDescent="0.25">
      <c r="A22" s="26">
        <v>36</v>
      </c>
      <c r="B22" s="26">
        <v>7</v>
      </c>
      <c r="C22" s="26" t="s">
        <v>86</v>
      </c>
      <c r="D22" s="26" t="s">
        <v>335</v>
      </c>
      <c r="E22" s="29">
        <v>11</v>
      </c>
      <c r="F22" s="26">
        <v>1</v>
      </c>
      <c r="G22" s="35" t="s">
        <v>350</v>
      </c>
      <c r="H22" s="29" t="s">
        <v>351</v>
      </c>
      <c r="I22" s="29" t="s">
        <v>41</v>
      </c>
      <c r="J22" s="26" t="s">
        <v>271</v>
      </c>
      <c r="K22" s="26" t="s">
        <v>199</v>
      </c>
      <c r="L22" s="23" t="s">
        <v>200</v>
      </c>
      <c r="M22" s="26">
        <v>6</v>
      </c>
      <c r="N22" s="26">
        <v>9.74</v>
      </c>
      <c r="O22" s="26" t="s">
        <v>238</v>
      </c>
      <c r="P22" s="29" t="s">
        <v>352</v>
      </c>
      <c r="Q22" s="29" t="s">
        <v>315</v>
      </c>
      <c r="R22" s="29" t="s">
        <v>239</v>
      </c>
      <c r="S22" s="31" t="s">
        <v>348</v>
      </c>
      <c r="T22" s="29" t="s">
        <v>207</v>
      </c>
      <c r="U22" s="30" t="s">
        <v>276</v>
      </c>
      <c r="V22" s="69">
        <v>0.28499999999999998</v>
      </c>
      <c r="W22" s="70">
        <v>120</v>
      </c>
      <c r="X22" s="60">
        <v>5.0000000000000001E-3</v>
      </c>
      <c r="Y22" s="29">
        <v>10</v>
      </c>
      <c r="Z22" s="61">
        <v>100</v>
      </c>
      <c r="AA22" s="60">
        <v>0.03</v>
      </c>
      <c r="AB22" s="29">
        <v>40</v>
      </c>
      <c r="AC22" s="61">
        <v>100</v>
      </c>
      <c r="AD22" s="60">
        <v>3.2000000000000001E-2</v>
      </c>
      <c r="AE22" s="29">
        <v>20</v>
      </c>
      <c r="AF22" s="61">
        <v>100</v>
      </c>
      <c r="AG22" s="60">
        <v>0.216</v>
      </c>
      <c r="AH22" s="29">
        <v>40</v>
      </c>
      <c r="AI22" s="61" t="s">
        <v>499</v>
      </c>
      <c r="AJ22" s="47"/>
      <c r="AK22" s="47"/>
      <c r="AL22" s="47"/>
      <c r="AM22" s="29" t="s">
        <v>500</v>
      </c>
    </row>
    <row r="23" spans="1:39" hidden="1" x14ac:dyDescent="0.25">
      <c r="A23" s="26">
        <v>37</v>
      </c>
      <c r="B23" s="26">
        <v>15</v>
      </c>
      <c r="C23" s="26" t="s">
        <v>86</v>
      </c>
      <c r="D23" s="26" t="s">
        <v>335</v>
      </c>
      <c r="E23" s="29">
        <v>11</v>
      </c>
      <c r="F23" s="26">
        <v>2</v>
      </c>
      <c r="G23" s="35" t="s">
        <v>378</v>
      </c>
      <c r="H23" s="29" t="s">
        <v>379</v>
      </c>
      <c r="I23" s="29" t="s">
        <v>41</v>
      </c>
      <c r="J23" s="26" t="s">
        <v>271</v>
      </c>
      <c r="K23" s="26" t="s">
        <v>199</v>
      </c>
      <c r="L23" s="23" t="s">
        <v>200</v>
      </c>
      <c r="M23" s="26">
        <v>5</v>
      </c>
      <c r="N23" s="26">
        <v>9.56</v>
      </c>
      <c r="O23" s="26" t="s">
        <v>238</v>
      </c>
      <c r="P23" s="29" t="s">
        <v>380</v>
      </c>
      <c r="Q23" s="29" t="s">
        <v>381</v>
      </c>
      <c r="R23" s="29" t="s">
        <v>382</v>
      </c>
      <c r="S23" s="31" t="s">
        <v>383</v>
      </c>
      <c r="T23" s="29" t="s">
        <v>207</v>
      </c>
      <c r="U23" s="30" t="s">
        <v>276</v>
      </c>
      <c r="V23" s="69">
        <v>0.26600000000000001</v>
      </c>
      <c r="W23" s="70">
        <v>100</v>
      </c>
      <c r="X23" s="60">
        <v>7.0000000000000001E-3</v>
      </c>
      <c r="Y23" s="29">
        <v>15</v>
      </c>
      <c r="Z23" s="61">
        <v>100</v>
      </c>
      <c r="AA23" s="60">
        <v>3.1E-2</v>
      </c>
      <c r="AB23" s="29">
        <v>25</v>
      </c>
      <c r="AC23" s="61">
        <v>100</v>
      </c>
      <c r="AD23" s="60">
        <v>4.9000000000000002E-2</v>
      </c>
      <c r="AE23" s="29">
        <v>25</v>
      </c>
      <c r="AF23" s="61">
        <v>100</v>
      </c>
      <c r="AG23" s="60">
        <v>0.17599999999999999</v>
      </c>
      <c r="AH23" s="29">
        <v>30</v>
      </c>
      <c r="AI23" s="61" t="s">
        <v>499</v>
      </c>
      <c r="AJ23" s="47"/>
      <c r="AK23" s="47"/>
      <c r="AL23" s="47"/>
      <c r="AM23" s="29" t="s">
        <v>500</v>
      </c>
    </row>
    <row r="24" spans="1:39" hidden="1" x14ac:dyDescent="0.25">
      <c r="A24" s="26">
        <v>38</v>
      </c>
      <c r="B24" s="26">
        <v>39</v>
      </c>
      <c r="C24" s="26" t="s">
        <v>86</v>
      </c>
      <c r="D24" s="26" t="s">
        <v>335</v>
      </c>
      <c r="E24" s="29">
        <v>11</v>
      </c>
      <c r="F24" s="26">
        <v>1</v>
      </c>
      <c r="G24" s="35" t="s">
        <v>350</v>
      </c>
      <c r="H24" s="29" t="s">
        <v>351</v>
      </c>
      <c r="I24" s="29" t="s">
        <v>41</v>
      </c>
      <c r="J24" s="26" t="s">
        <v>281</v>
      </c>
      <c r="K24" s="26" t="s">
        <v>199</v>
      </c>
      <c r="L24" s="23" t="s">
        <v>200</v>
      </c>
      <c r="M24" s="26">
        <v>5</v>
      </c>
      <c r="N24" s="26">
        <v>7.91</v>
      </c>
      <c r="O24" s="26" t="s">
        <v>238</v>
      </c>
      <c r="P24" s="26" t="s">
        <v>356</v>
      </c>
      <c r="Q24" s="29" t="s">
        <v>315</v>
      </c>
      <c r="R24" s="29" t="s">
        <v>239</v>
      </c>
      <c r="S24" s="31" t="s">
        <v>348</v>
      </c>
      <c r="T24" s="29" t="s">
        <v>207</v>
      </c>
      <c r="U24" s="42">
        <v>43322</v>
      </c>
      <c r="V24" s="69">
        <v>0.20200000000000001</v>
      </c>
      <c r="W24" s="70">
        <v>75</v>
      </c>
      <c r="X24" s="60">
        <v>0.01</v>
      </c>
      <c r="Y24" s="29">
        <v>15</v>
      </c>
      <c r="Z24" s="61">
        <v>100</v>
      </c>
      <c r="AA24" s="60">
        <v>3.2000000000000001E-2</v>
      </c>
      <c r="AB24" s="29">
        <v>30</v>
      </c>
      <c r="AC24" s="61">
        <v>100</v>
      </c>
      <c r="AD24" s="60">
        <v>2.3E-2</v>
      </c>
      <c r="AE24" s="29">
        <v>10</v>
      </c>
      <c r="AF24" s="61">
        <v>100</v>
      </c>
      <c r="AG24" s="60">
        <v>0.13900000000000001</v>
      </c>
      <c r="AH24" s="29">
        <v>20</v>
      </c>
      <c r="AI24" s="61" t="s">
        <v>499</v>
      </c>
      <c r="AJ24" s="47"/>
      <c r="AK24" s="47"/>
      <c r="AL24" s="47"/>
      <c r="AM24" s="29" t="s">
        <v>500</v>
      </c>
    </row>
    <row r="25" spans="1:39" hidden="1" x14ac:dyDescent="0.25">
      <c r="A25" s="26">
        <v>39</v>
      </c>
      <c r="B25" s="26">
        <v>51</v>
      </c>
      <c r="C25" s="26" t="s">
        <v>86</v>
      </c>
      <c r="D25" s="26" t="s">
        <v>335</v>
      </c>
      <c r="E25" s="29">
        <v>11</v>
      </c>
      <c r="F25" s="26">
        <v>2</v>
      </c>
      <c r="G25" s="35" t="s">
        <v>378</v>
      </c>
      <c r="H25" s="29" t="s">
        <v>379</v>
      </c>
      <c r="I25" s="29" t="s">
        <v>41</v>
      </c>
      <c r="J25" s="26" t="s">
        <v>281</v>
      </c>
      <c r="K25" s="26" t="s">
        <v>199</v>
      </c>
      <c r="L25" s="23" t="s">
        <v>200</v>
      </c>
      <c r="M25" s="26">
        <v>5</v>
      </c>
      <c r="N25" s="26">
        <v>20.61</v>
      </c>
      <c r="O25" s="26" t="s">
        <v>238</v>
      </c>
      <c r="P25" s="29" t="s">
        <v>380</v>
      </c>
      <c r="Q25" s="29" t="s">
        <v>381</v>
      </c>
      <c r="R25" s="29" t="s">
        <v>382</v>
      </c>
      <c r="S25" s="31" t="s">
        <v>383</v>
      </c>
      <c r="T25" s="29" t="s">
        <v>207</v>
      </c>
      <c r="U25" s="42">
        <v>43383</v>
      </c>
      <c r="V25" s="69">
        <v>0.60699999999999998</v>
      </c>
      <c r="W25" s="70">
        <v>150</v>
      </c>
      <c r="X25" s="60">
        <v>0.04</v>
      </c>
      <c r="Y25" s="29">
        <v>50</v>
      </c>
      <c r="Z25" s="61">
        <v>100</v>
      </c>
      <c r="AA25" s="60">
        <v>9.9000000000000005E-2</v>
      </c>
      <c r="AB25" s="29">
        <v>30</v>
      </c>
      <c r="AC25" s="61">
        <v>100</v>
      </c>
      <c r="AD25" s="60">
        <v>0.13400000000000001</v>
      </c>
      <c r="AE25" s="29">
        <v>30</v>
      </c>
      <c r="AF25" s="61">
        <v>100</v>
      </c>
      <c r="AG25" s="60">
        <v>0.32900000000000001</v>
      </c>
      <c r="AH25" s="29">
        <v>35</v>
      </c>
      <c r="AI25" s="61" t="s">
        <v>499</v>
      </c>
      <c r="AJ25" s="47"/>
      <c r="AK25" s="47"/>
      <c r="AL25" s="47"/>
      <c r="AM25" s="29" t="s">
        <v>500</v>
      </c>
    </row>
    <row r="26" spans="1:39" hidden="1" x14ac:dyDescent="0.25">
      <c r="A26" s="26">
        <v>40</v>
      </c>
      <c r="B26" s="26">
        <v>52</v>
      </c>
      <c r="C26" s="26" t="s">
        <v>86</v>
      </c>
      <c r="D26" s="26" t="s">
        <v>335</v>
      </c>
      <c r="E26" s="29">
        <v>11</v>
      </c>
      <c r="F26" s="26">
        <v>1</v>
      </c>
      <c r="G26" s="35" t="s">
        <v>359</v>
      </c>
      <c r="H26" s="29" t="s">
        <v>360</v>
      </c>
      <c r="I26" s="29" t="s">
        <v>41</v>
      </c>
      <c r="J26" s="26" t="s">
        <v>271</v>
      </c>
      <c r="K26" s="26" t="s">
        <v>199</v>
      </c>
      <c r="L26" s="23" t="s">
        <v>200</v>
      </c>
      <c r="M26" s="26">
        <v>5</v>
      </c>
      <c r="N26" s="26">
        <v>4.09</v>
      </c>
      <c r="O26" s="26" t="s">
        <v>238</v>
      </c>
      <c r="P26" s="29" t="s">
        <v>361</v>
      </c>
      <c r="Q26" s="29" t="s">
        <v>274</v>
      </c>
      <c r="R26" s="29" t="s">
        <v>362</v>
      </c>
      <c r="S26" s="31" t="s">
        <v>363</v>
      </c>
      <c r="T26" s="29" t="s">
        <v>207</v>
      </c>
      <c r="U26" s="30" t="s">
        <v>268</v>
      </c>
      <c r="V26" s="69">
        <v>7.5999999999999998E-2</v>
      </c>
      <c r="W26" s="70">
        <v>40</v>
      </c>
      <c r="X26" s="60">
        <v>6.0000000000000001E-3</v>
      </c>
      <c r="Y26" s="29">
        <v>15</v>
      </c>
      <c r="Z26" s="61">
        <v>100</v>
      </c>
      <c r="AA26" s="60">
        <v>1.0999999999999999E-2</v>
      </c>
      <c r="AB26" s="29">
        <v>15</v>
      </c>
      <c r="AC26" s="61">
        <v>100</v>
      </c>
      <c r="AD26" s="60">
        <v>8.9999999999999993E-3</v>
      </c>
      <c r="AE26" s="29">
        <v>5</v>
      </c>
      <c r="AF26" s="61">
        <v>100</v>
      </c>
      <c r="AG26" s="60">
        <v>4.5999999999999999E-2</v>
      </c>
      <c r="AH26" s="29">
        <v>10</v>
      </c>
      <c r="AI26" s="61" t="s">
        <v>499</v>
      </c>
      <c r="AJ26" s="47"/>
      <c r="AK26" s="47"/>
      <c r="AL26" s="47"/>
      <c r="AM26" s="29" t="s">
        <v>500</v>
      </c>
    </row>
    <row r="27" spans="1:39" hidden="1" x14ac:dyDescent="0.25">
      <c r="A27" s="26">
        <v>41</v>
      </c>
      <c r="B27" s="26">
        <v>55</v>
      </c>
      <c r="C27" s="26" t="s">
        <v>86</v>
      </c>
      <c r="D27" s="26" t="s">
        <v>335</v>
      </c>
      <c r="E27" s="29">
        <v>11</v>
      </c>
      <c r="F27" s="26">
        <v>3</v>
      </c>
      <c r="G27" s="35" t="s">
        <v>375</v>
      </c>
      <c r="H27" s="29" t="s">
        <v>376</v>
      </c>
      <c r="I27" s="29" t="s">
        <v>41</v>
      </c>
      <c r="J27" s="26" t="s">
        <v>271</v>
      </c>
      <c r="K27" s="26" t="s">
        <v>199</v>
      </c>
      <c r="L27" s="23" t="s">
        <v>200</v>
      </c>
      <c r="M27" s="26">
        <v>5</v>
      </c>
      <c r="N27" s="26">
        <v>10.55</v>
      </c>
      <c r="O27" s="26" t="s">
        <v>238</v>
      </c>
      <c r="P27" s="29" t="s">
        <v>356</v>
      </c>
      <c r="Q27" s="29" t="s">
        <v>274</v>
      </c>
      <c r="R27" s="29" t="s">
        <v>261</v>
      </c>
      <c r="S27" s="31" t="s">
        <v>377</v>
      </c>
      <c r="T27" s="29" t="s">
        <v>207</v>
      </c>
      <c r="U27" s="30" t="s">
        <v>268</v>
      </c>
      <c r="V27" s="69">
        <v>0.30599999999999999</v>
      </c>
      <c r="W27" s="70">
        <v>50</v>
      </c>
      <c r="X27" s="60">
        <v>3.0000000000000001E-3</v>
      </c>
      <c r="Y27" s="29">
        <v>5</v>
      </c>
      <c r="Z27" s="61">
        <v>100</v>
      </c>
      <c r="AA27" s="60">
        <v>4.2000000000000003E-2</v>
      </c>
      <c r="AB27" s="29">
        <v>10</v>
      </c>
      <c r="AC27" s="61">
        <v>100</v>
      </c>
      <c r="AD27" s="60">
        <v>5.3999999999999999E-2</v>
      </c>
      <c r="AE27" s="29">
        <v>15</v>
      </c>
      <c r="AF27" s="61">
        <v>100</v>
      </c>
      <c r="AG27" s="60">
        <v>0.20599999999999999</v>
      </c>
      <c r="AH27" s="29">
        <v>25</v>
      </c>
      <c r="AI27" s="61" t="s">
        <v>499</v>
      </c>
      <c r="AJ27" s="47"/>
      <c r="AK27" s="47"/>
      <c r="AL27" s="47"/>
      <c r="AM27" s="29" t="s">
        <v>500</v>
      </c>
    </row>
    <row r="28" spans="1:39" hidden="1" x14ac:dyDescent="0.25">
      <c r="A28" s="26">
        <v>42</v>
      </c>
      <c r="B28" s="26">
        <v>57</v>
      </c>
      <c r="C28" s="26" t="s">
        <v>86</v>
      </c>
      <c r="D28" s="26" t="s">
        <v>335</v>
      </c>
      <c r="E28" s="29">
        <v>11</v>
      </c>
      <c r="F28" s="26">
        <v>2</v>
      </c>
      <c r="G28" s="35" t="s">
        <v>345</v>
      </c>
      <c r="H28" s="29" t="s">
        <v>346</v>
      </c>
      <c r="I28" s="29" t="s">
        <v>41</v>
      </c>
      <c r="J28" s="26" t="s">
        <v>271</v>
      </c>
      <c r="K28" s="26" t="s">
        <v>199</v>
      </c>
      <c r="L28" s="23" t="s">
        <v>200</v>
      </c>
      <c r="M28" s="26">
        <v>5</v>
      </c>
      <c r="N28" s="26">
        <v>8.27</v>
      </c>
      <c r="O28" s="26" t="s">
        <v>238</v>
      </c>
      <c r="P28" s="29" t="s">
        <v>273</v>
      </c>
      <c r="Q28" s="29" t="s">
        <v>307</v>
      </c>
      <c r="R28" s="29" t="s">
        <v>347</v>
      </c>
      <c r="S28" s="31" t="s">
        <v>348</v>
      </c>
      <c r="T28" s="29" t="s">
        <v>207</v>
      </c>
      <c r="U28" s="30" t="s">
        <v>268</v>
      </c>
      <c r="V28" s="69">
        <v>0.23599999999999999</v>
      </c>
      <c r="W28" s="70">
        <v>75</v>
      </c>
      <c r="X28" s="60">
        <v>1.6E-2</v>
      </c>
      <c r="Y28" s="29">
        <v>15</v>
      </c>
      <c r="Z28" s="61">
        <v>100</v>
      </c>
      <c r="AA28" s="60">
        <v>4.1000000000000002E-2</v>
      </c>
      <c r="AB28" s="29">
        <v>25</v>
      </c>
      <c r="AC28" s="61">
        <v>100</v>
      </c>
      <c r="AD28" s="60">
        <v>8.6999999999999994E-2</v>
      </c>
      <c r="AE28" s="29">
        <v>20</v>
      </c>
      <c r="AF28" s="61">
        <v>100</v>
      </c>
      <c r="AG28" s="60">
        <v>0.11799999999999999</v>
      </c>
      <c r="AH28" s="29">
        <v>15</v>
      </c>
      <c r="AI28" s="61" t="s">
        <v>499</v>
      </c>
      <c r="AJ28" s="47"/>
      <c r="AK28" s="47"/>
      <c r="AL28" s="47"/>
      <c r="AM28" s="29" t="s">
        <v>500</v>
      </c>
    </row>
    <row r="29" spans="1:39" x14ac:dyDescent="0.25">
      <c r="A29" s="26">
        <v>43</v>
      </c>
      <c r="B29" s="26">
        <v>35</v>
      </c>
      <c r="C29" s="26" t="s">
        <v>98</v>
      </c>
      <c r="D29" s="26" t="s">
        <v>286</v>
      </c>
      <c r="E29" s="29">
        <v>24</v>
      </c>
      <c r="F29" s="26" t="s">
        <v>41</v>
      </c>
      <c r="G29" s="35" t="s">
        <v>287</v>
      </c>
      <c r="H29" s="29" t="s">
        <v>295</v>
      </c>
      <c r="I29" s="29" t="s">
        <v>41</v>
      </c>
      <c r="J29" s="26" t="s">
        <v>296</v>
      </c>
      <c r="K29" s="26" t="s">
        <v>199</v>
      </c>
      <c r="L29" s="23" t="s">
        <v>200</v>
      </c>
      <c r="M29" s="26">
        <v>5</v>
      </c>
      <c r="N29" s="26">
        <v>8.91</v>
      </c>
      <c r="O29" s="26" t="s">
        <v>297</v>
      </c>
      <c r="P29" s="29" t="s">
        <v>298</v>
      </c>
      <c r="Q29" s="29" t="s">
        <v>252</v>
      </c>
      <c r="R29" s="32">
        <v>43320</v>
      </c>
      <c r="S29" s="31" t="s">
        <v>299</v>
      </c>
      <c r="T29" s="29" t="s">
        <v>207</v>
      </c>
      <c r="U29" s="30" t="s">
        <v>222</v>
      </c>
      <c r="V29" s="69">
        <v>0.23</v>
      </c>
      <c r="W29" s="70">
        <v>70</v>
      </c>
      <c r="X29" s="60">
        <v>0.01</v>
      </c>
      <c r="Y29" s="29">
        <v>20</v>
      </c>
      <c r="Z29" s="61">
        <v>100</v>
      </c>
      <c r="AA29" s="60">
        <v>3.2000000000000001E-2</v>
      </c>
      <c r="AB29" s="29">
        <v>20</v>
      </c>
      <c r="AC29" s="61">
        <v>100</v>
      </c>
      <c r="AD29" s="60">
        <v>5.2999999999999999E-2</v>
      </c>
      <c r="AE29" s="29">
        <v>15</v>
      </c>
      <c r="AF29" s="61">
        <v>100</v>
      </c>
      <c r="AG29" s="60">
        <v>0.13100000000000001</v>
      </c>
      <c r="AH29" s="29">
        <v>15</v>
      </c>
      <c r="AI29" s="61" t="s">
        <v>499</v>
      </c>
      <c r="AJ29" s="47"/>
      <c r="AK29" s="47"/>
      <c r="AL29" s="47"/>
      <c r="AM29" s="29" t="s">
        <v>500</v>
      </c>
    </row>
    <row r="30" spans="1:39" ht="15.75" thickBot="1" x14ac:dyDescent="0.3">
      <c r="A30" s="26">
        <v>45</v>
      </c>
      <c r="B30" s="26">
        <v>74</v>
      </c>
      <c r="C30" s="26" t="s">
        <v>98</v>
      </c>
      <c r="D30" s="26" t="s">
        <v>286</v>
      </c>
      <c r="E30" s="29">
        <v>24</v>
      </c>
      <c r="F30" s="26" t="s">
        <v>41</v>
      </c>
      <c r="G30" s="35" t="s">
        <v>320</v>
      </c>
      <c r="H30" s="29" t="s">
        <v>321</v>
      </c>
      <c r="I30" s="29" t="s">
        <v>41</v>
      </c>
      <c r="J30" s="26" t="s">
        <v>198</v>
      </c>
      <c r="K30" s="26" t="s">
        <v>199</v>
      </c>
      <c r="L30" s="23" t="s">
        <v>200</v>
      </c>
      <c r="M30" s="26">
        <v>2</v>
      </c>
      <c r="N30" s="26">
        <v>5.37</v>
      </c>
      <c r="O30" s="26" t="s">
        <v>323</v>
      </c>
      <c r="P30" s="29" t="s">
        <v>324</v>
      </c>
      <c r="Q30" s="29" t="s">
        <v>252</v>
      </c>
      <c r="R30" s="32">
        <v>43320</v>
      </c>
      <c r="S30" s="31" t="s">
        <v>325</v>
      </c>
      <c r="T30" s="29" t="s">
        <v>207</v>
      </c>
      <c r="U30" s="30" t="s">
        <v>311</v>
      </c>
      <c r="V30" s="69">
        <v>0.113</v>
      </c>
      <c r="W30" s="70">
        <v>30</v>
      </c>
      <c r="X30" s="60">
        <v>3.0000000000000001E-3</v>
      </c>
      <c r="Y30" s="29">
        <v>3</v>
      </c>
      <c r="Z30" s="61">
        <v>100</v>
      </c>
      <c r="AA30" s="60">
        <v>1.6E-2</v>
      </c>
      <c r="AB30" s="29">
        <v>5</v>
      </c>
      <c r="AC30" s="61">
        <v>100</v>
      </c>
      <c r="AD30" s="60">
        <f>0.022</f>
        <v>2.1999999999999999E-2</v>
      </c>
      <c r="AE30" s="29">
        <f>10+10</f>
        <v>20</v>
      </c>
      <c r="AF30" s="61">
        <v>100</v>
      </c>
      <c r="AG30" s="65">
        <v>6.4000000000000001E-2</v>
      </c>
      <c r="AH30" s="66">
        <v>10</v>
      </c>
      <c r="AI30" s="67" t="s">
        <v>499</v>
      </c>
      <c r="AJ30" s="47"/>
      <c r="AK30" s="47"/>
      <c r="AL30" s="47"/>
      <c r="AM30" s="29" t="s">
        <v>500</v>
      </c>
    </row>
    <row r="31" spans="1:39" hidden="1" x14ac:dyDescent="0.25">
      <c r="A31" s="46"/>
      <c r="B31" s="46"/>
      <c r="C31" s="46"/>
      <c r="D31" s="46"/>
      <c r="E31" s="47"/>
      <c r="F31" s="46"/>
      <c r="G31" s="48"/>
      <c r="H31" s="47"/>
      <c r="I31" s="47"/>
      <c r="J31" s="46"/>
      <c r="K31" s="46"/>
      <c r="L31" s="49"/>
      <c r="M31" s="46"/>
      <c r="N31" s="46"/>
      <c r="O31" s="46"/>
      <c r="P31" s="47"/>
      <c r="Q31" s="47"/>
      <c r="R31" s="47"/>
      <c r="S31" s="50"/>
      <c r="T31" s="47"/>
      <c r="U31" s="52"/>
      <c r="V31" s="69"/>
      <c r="W31" s="70"/>
      <c r="X31" s="287" t="s">
        <v>494</v>
      </c>
      <c r="Y31" s="288"/>
      <c r="Z31" s="289"/>
      <c r="AA31" s="287" t="s">
        <v>495</v>
      </c>
      <c r="AB31" s="288"/>
      <c r="AC31" s="289"/>
      <c r="AD31" s="287" t="s">
        <v>503</v>
      </c>
      <c r="AE31" s="288"/>
      <c r="AF31" s="289"/>
      <c r="AG31" s="53"/>
      <c r="AH31" s="53"/>
      <c r="AI31" s="53"/>
      <c r="AJ31" s="47"/>
      <c r="AK31" s="47"/>
      <c r="AL31" s="47"/>
      <c r="AM31" s="46"/>
    </row>
    <row r="32" spans="1:39" x14ac:dyDescent="0.25">
      <c r="A32" s="26">
        <v>4</v>
      </c>
      <c r="B32" s="26">
        <v>41</v>
      </c>
      <c r="C32" s="26" t="s">
        <v>98</v>
      </c>
      <c r="D32" s="26" t="s">
        <v>263</v>
      </c>
      <c r="E32" s="26">
        <v>23</v>
      </c>
      <c r="F32" s="26">
        <v>2</v>
      </c>
      <c r="G32" s="35" t="s">
        <v>428</v>
      </c>
      <c r="H32" s="26" t="s">
        <v>429</v>
      </c>
      <c r="I32" s="29" t="s">
        <v>41</v>
      </c>
      <c r="J32" s="26" t="s">
        <v>281</v>
      </c>
      <c r="K32" s="26" t="s">
        <v>199</v>
      </c>
      <c r="L32" s="23" t="s">
        <v>200</v>
      </c>
      <c r="M32" s="26">
        <v>5</v>
      </c>
      <c r="N32" s="26">
        <v>11.39</v>
      </c>
      <c r="O32" s="26" t="s">
        <v>202</v>
      </c>
      <c r="P32" s="29" t="s">
        <v>408</v>
      </c>
      <c r="Q32" s="29" t="s">
        <v>41</v>
      </c>
      <c r="R32" s="32">
        <v>43260</v>
      </c>
      <c r="S32" s="31" t="s">
        <v>430</v>
      </c>
      <c r="T32" s="29" t="s">
        <v>207</v>
      </c>
      <c r="U32" s="42">
        <v>43383</v>
      </c>
      <c r="V32" s="69">
        <v>0.311</v>
      </c>
      <c r="W32" s="70">
        <v>75</v>
      </c>
      <c r="X32" s="60">
        <v>8.0000000000000002E-3</v>
      </c>
      <c r="Y32" s="29">
        <v>20</v>
      </c>
      <c r="Z32" s="61">
        <v>100</v>
      </c>
      <c r="AA32" s="60">
        <v>1.4E-2</v>
      </c>
      <c r="AB32" s="29">
        <v>5</v>
      </c>
      <c r="AC32" s="61">
        <v>100</v>
      </c>
      <c r="AD32" s="60">
        <v>0.28899999999999998</v>
      </c>
      <c r="AE32" s="29">
        <v>50</v>
      </c>
      <c r="AF32" s="61" t="s">
        <v>499</v>
      </c>
      <c r="AG32" s="53"/>
      <c r="AH32" s="53"/>
      <c r="AI32" s="53"/>
      <c r="AJ32" s="47"/>
      <c r="AK32" s="47"/>
      <c r="AL32" s="47"/>
      <c r="AM32" s="26" t="s">
        <v>500</v>
      </c>
    </row>
    <row r="33" spans="1:39" x14ac:dyDescent="0.25">
      <c r="A33" s="26">
        <v>44</v>
      </c>
      <c r="B33" s="26">
        <v>68</v>
      </c>
      <c r="C33" s="26" t="s">
        <v>98</v>
      </c>
      <c r="D33" s="26" t="s">
        <v>286</v>
      </c>
      <c r="E33" s="29">
        <v>24</v>
      </c>
      <c r="F33" s="26" t="s">
        <v>41</v>
      </c>
      <c r="G33" s="35" t="s">
        <v>320</v>
      </c>
      <c r="H33" s="29" t="s">
        <v>329</v>
      </c>
      <c r="I33" s="29" t="s">
        <v>41</v>
      </c>
      <c r="J33" s="26" t="s">
        <v>198</v>
      </c>
      <c r="K33" s="26" t="s">
        <v>199</v>
      </c>
      <c r="L33" s="23" t="s">
        <v>200</v>
      </c>
      <c r="M33" s="26">
        <v>6</v>
      </c>
      <c r="N33" s="26">
        <v>17.329999999999998</v>
      </c>
      <c r="O33" s="26" t="s">
        <v>323</v>
      </c>
      <c r="P33" s="29" t="s">
        <v>330</v>
      </c>
      <c r="Q33" s="29" t="s">
        <v>252</v>
      </c>
      <c r="R33" s="32">
        <v>43351</v>
      </c>
      <c r="S33" s="31" t="s">
        <v>331</v>
      </c>
      <c r="T33" s="29" t="s">
        <v>207</v>
      </c>
      <c r="U33" s="30" t="s">
        <v>283</v>
      </c>
      <c r="V33" s="69">
        <v>0.41499999999999998</v>
      </c>
      <c r="W33" s="70">
        <v>60</v>
      </c>
      <c r="X33" s="60">
        <v>1.7000000000000001E-2</v>
      </c>
      <c r="Y33" s="29">
        <v>5</v>
      </c>
      <c r="Z33" s="61">
        <v>100</v>
      </c>
      <c r="AA33" s="60">
        <v>4.8000000000000001E-2</v>
      </c>
      <c r="AB33" s="29">
        <v>10</v>
      </c>
      <c r="AC33" s="61">
        <v>100</v>
      </c>
      <c r="AD33" s="60">
        <f>0.266+0.072</f>
        <v>0.33800000000000002</v>
      </c>
      <c r="AE33" s="29">
        <f>35+10</f>
        <v>45</v>
      </c>
      <c r="AF33" s="61" t="s">
        <v>499</v>
      </c>
      <c r="AG33" s="53"/>
      <c r="AH33" s="53"/>
      <c r="AI33" s="53"/>
      <c r="AJ33" s="47"/>
      <c r="AK33" s="47"/>
      <c r="AL33" s="47"/>
      <c r="AM33" s="29" t="s">
        <v>500</v>
      </c>
    </row>
    <row r="34" spans="1:39" x14ac:dyDescent="0.25">
      <c r="A34" s="26">
        <v>46</v>
      </c>
      <c r="B34" s="26">
        <v>37</v>
      </c>
      <c r="C34" s="26" t="s">
        <v>98</v>
      </c>
      <c r="D34" s="26" t="s">
        <v>286</v>
      </c>
      <c r="E34" s="29">
        <v>24</v>
      </c>
      <c r="F34" s="26" t="s">
        <v>41</v>
      </c>
      <c r="G34" s="35" t="s">
        <v>476</v>
      </c>
      <c r="H34" s="29" t="s">
        <v>477</v>
      </c>
      <c r="I34" s="29" t="s">
        <v>41</v>
      </c>
      <c r="J34" s="26" t="s">
        <v>281</v>
      </c>
      <c r="K34" s="26" t="s">
        <v>199</v>
      </c>
      <c r="L34" s="23" t="s">
        <v>200</v>
      </c>
      <c r="M34" s="26">
        <v>5</v>
      </c>
      <c r="N34" s="26">
        <v>4.9000000000000004</v>
      </c>
      <c r="O34" s="26" t="s">
        <v>238</v>
      </c>
      <c r="P34" s="26" t="s">
        <v>478</v>
      </c>
      <c r="Q34" s="26" t="s">
        <v>307</v>
      </c>
      <c r="R34" s="26" t="s">
        <v>479</v>
      </c>
      <c r="S34" s="31" t="s">
        <v>480</v>
      </c>
      <c r="T34" s="29" t="s">
        <v>207</v>
      </c>
      <c r="U34" s="42">
        <v>43322</v>
      </c>
      <c r="V34" s="69">
        <v>0.124</v>
      </c>
      <c r="W34" s="70">
        <v>35</v>
      </c>
      <c r="X34" s="60">
        <v>1E-3</v>
      </c>
      <c r="Y34" s="29">
        <v>2</v>
      </c>
      <c r="Z34" s="61">
        <v>100</v>
      </c>
      <c r="AA34" s="60">
        <v>7.0000000000000001E-3</v>
      </c>
      <c r="AB34" s="29">
        <v>10</v>
      </c>
      <c r="AC34" s="61">
        <v>100</v>
      </c>
      <c r="AD34" s="60">
        <v>0.112</v>
      </c>
      <c r="AE34" s="29">
        <v>20</v>
      </c>
      <c r="AF34" s="61" t="s">
        <v>499</v>
      </c>
      <c r="AG34" s="53"/>
      <c r="AH34" s="53"/>
      <c r="AI34" s="53"/>
      <c r="AJ34" s="47"/>
      <c r="AK34" s="47"/>
      <c r="AL34" s="47"/>
      <c r="AM34" s="29" t="s">
        <v>500</v>
      </c>
    </row>
    <row r="35" spans="1:39" x14ac:dyDescent="0.25">
      <c r="A35" s="26">
        <v>47</v>
      </c>
      <c r="B35" s="26">
        <v>46</v>
      </c>
      <c r="C35" s="26" t="s">
        <v>98</v>
      </c>
      <c r="D35" s="29" t="s">
        <v>286</v>
      </c>
      <c r="E35" s="29">
        <v>24</v>
      </c>
      <c r="F35" s="26" t="s">
        <v>41</v>
      </c>
      <c r="G35" s="35" t="s">
        <v>287</v>
      </c>
      <c r="H35" s="29" t="s">
        <v>288</v>
      </c>
      <c r="I35" s="29" t="s">
        <v>41</v>
      </c>
      <c r="J35" s="26" t="s">
        <v>271</v>
      </c>
      <c r="K35" s="26" t="s">
        <v>199</v>
      </c>
      <c r="L35" s="23" t="s">
        <v>200</v>
      </c>
      <c r="M35" s="26">
        <v>5</v>
      </c>
      <c r="N35" s="26">
        <v>14.76</v>
      </c>
      <c r="O35" s="26" t="s">
        <v>238</v>
      </c>
      <c r="P35" s="29" t="s">
        <v>289</v>
      </c>
      <c r="Q35" s="29" t="s">
        <v>252</v>
      </c>
      <c r="R35" s="32">
        <v>43289</v>
      </c>
      <c r="S35" s="31" t="s">
        <v>290</v>
      </c>
      <c r="T35" s="29" t="s">
        <v>207</v>
      </c>
      <c r="U35" s="30" t="s">
        <v>268</v>
      </c>
      <c r="V35" s="69">
        <v>0.41499999999999998</v>
      </c>
      <c r="W35" s="70">
        <v>40</v>
      </c>
      <c r="X35" s="60">
        <v>1.9E-2</v>
      </c>
      <c r="Y35" s="29">
        <v>5</v>
      </c>
      <c r="Z35" s="61">
        <v>100</v>
      </c>
      <c r="AA35" s="60">
        <v>5.0999999999999997E-2</v>
      </c>
      <c r="AB35" s="29">
        <v>10</v>
      </c>
      <c r="AC35" s="61">
        <v>100</v>
      </c>
      <c r="AD35" s="60">
        <f>0.077+0.264</f>
        <v>0.34100000000000003</v>
      </c>
      <c r="AE35" s="29">
        <f>15+20</f>
        <v>35</v>
      </c>
      <c r="AF35" s="61" t="s">
        <v>499</v>
      </c>
      <c r="AG35" s="53"/>
      <c r="AH35" s="53"/>
      <c r="AI35" s="53"/>
      <c r="AJ35" s="47"/>
      <c r="AK35" s="47"/>
      <c r="AL35" s="47"/>
      <c r="AM35" s="29" t="s">
        <v>500</v>
      </c>
    </row>
    <row r="36" spans="1:39" x14ac:dyDescent="0.25">
      <c r="A36" s="26">
        <v>48</v>
      </c>
      <c r="B36" s="26">
        <v>63</v>
      </c>
      <c r="C36" s="26" t="s">
        <v>98</v>
      </c>
      <c r="D36" s="29" t="s">
        <v>286</v>
      </c>
      <c r="E36" s="29">
        <v>24</v>
      </c>
      <c r="F36" s="26" t="s">
        <v>41</v>
      </c>
      <c r="G36" s="35" t="s">
        <v>287</v>
      </c>
      <c r="H36" s="29" t="s">
        <v>288</v>
      </c>
      <c r="I36" s="29" t="s">
        <v>41</v>
      </c>
      <c r="J36" s="26" t="s">
        <v>281</v>
      </c>
      <c r="K36" s="26" t="s">
        <v>199</v>
      </c>
      <c r="L36" s="23" t="s">
        <v>200</v>
      </c>
      <c r="M36" s="26">
        <v>5</v>
      </c>
      <c r="N36" s="26">
        <v>5.67</v>
      </c>
      <c r="O36" s="26" t="s">
        <v>238</v>
      </c>
      <c r="P36" s="29" t="s">
        <v>289</v>
      </c>
      <c r="Q36" s="29" t="s">
        <v>252</v>
      </c>
      <c r="R36" s="32">
        <v>43289</v>
      </c>
      <c r="S36" s="31" t="s">
        <v>290</v>
      </c>
      <c r="T36" s="29" t="s">
        <v>207</v>
      </c>
      <c r="U36" s="30" t="s">
        <v>283</v>
      </c>
      <c r="V36" s="69">
        <v>0.13200000000000001</v>
      </c>
      <c r="W36" s="70">
        <v>40</v>
      </c>
      <c r="X36" s="60">
        <v>3.0000000000000001E-3</v>
      </c>
      <c r="Y36" s="29">
        <v>5</v>
      </c>
      <c r="Z36" s="61">
        <v>100</v>
      </c>
      <c r="AA36" s="60">
        <v>8.9999999999999993E-3</v>
      </c>
      <c r="AB36" s="29">
        <v>10</v>
      </c>
      <c r="AC36" s="61">
        <v>100</v>
      </c>
      <c r="AD36" s="60">
        <v>0.122</v>
      </c>
      <c r="AE36" s="29">
        <v>20</v>
      </c>
      <c r="AF36" s="61" t="s">
        <v>499</v>
      </c>
      <c r="AG36" s="53"/>
      <c r="AH36" s="53"/>
      <c r="AI36" s="53"/>
      <c r="AJ36" s="47"/>
      <c r="AK36" s="47"/>
      <c r="AL36" s="47"/>
      <c r="AM36" s="29" t="s">
        <v>500</v>
      </c>
    </row>
    <row r="37" spans="1:39" hidden="1" x14ac:dyDescent="0.25">
      <c r="A37" s="73">
        <v>49</v>
      </c>
      <c r="B37" s="73">
        <v>89</v>
      </c>
      <c r="C37" s="73" t="s">
        <v>90</v>
      </c>
      <c r="D37" s="73" t="s">
        <v>389</v>
      </c>
      <c r="E37" s="74">
        <v>8</v>
      </c>
      <c r="F37" s="73" t="s">
        <v>41</v>
      </c>
      <c r="G37" s="75" t="s">
        <v>390</v>
      </c>
      <c r="H37" s="74" t="s">
        <v>391</v>
      </c>
      <c r="I37" s="74" t="s">
        <v>41</v>
      </c>
      <c r="J37" s="73" t="s">
        <v>198</v>
      </c>
      <c r="K37" s="73" t="s">
        <v>199</v>
      </c>
      <c r="L37" s="73" t="s">
        <v>200</v>
      </c>
      <c r="M37" s="73">
        <v>5</v>
      </c>
      <c r="N37" s="73">
        <v>27.13</v>
      </c>
      <c r="O37" s="73" t="s">
        <v>392</v>
      </c>
      <c r="P37" s="74" t="s">
        <v>393</v>
      </c>
      <c r="Q37" s="74" t="s">
        <v>307</v>
      </c>
      <c r="R37" s="76">
        <v>43168</v>
      </c>
      <c r="S37" s="77" t="s">
        <v>394</v>
      </c>
      <c r="T37" s="74" t="s">
        <v>207</v>
      </c>
      <c r="U37" s="78" t="s">
        <v>395</v>
      </c>
      <c r="V37" s="79">
        <v>0.72799999999999998</v>
      </c>
      <c r="W37" s="80">
        <v>250</v>
      </c>
      <c r="X37" s="81">
        <v>5.8000000000000003E-2</v>
      </c>
      <c r="Y37" s="74">
        <v>75</v>
      </c>
      <c r="Z37" s="82" t="s">
        <v>41</v>
      </c>
      <c r="AA37" s="81">
        <v>0.104</v>
      </c>
      <c r="AB37" s="74">
        <v>75</v>
      </c>
      <c r="AC37" s="82" t="s">
        <v>41</v>
      </c>
      <c r="AD37" s="81">
        <v>0.55400000000000005</v>
      </c>
      <c r="AE37" s="74">
        <v>75</v>
      </c>
      <c r="AF37" s="82" t="s">
        <v>41</v>
      </c>
      <c r="AG37" s="53"/>
      <c r="AH37" s="53"/>
      <c r="AI37" s="53"/>
      <c r="AJ37" s="47"/>
      <c r="AK37" s="47"/>
      <c r="AL37" s="47"/>
      <c r="AM37" s="29" t="s">
        <v>500</v>
      </c>
    </row>
    <row r="38" spans="1:39" ht="15.75" hidden="1" thickBot="1" x14ac:dyDescent="0.3">
      <c r="A38" s="26">
        <v>50</v>
      </c>
      <c r="B38" s="26">
        <v>88</v>
      </c>
      <c r="C38" s="26" t="s">
        <v>90</v>
      </c>
      <c r="D38" s="26" t="s">
        <v>418</v>
      </c>
      <c r="E38" s="29">
        <v>14</v>
      </c>
      <c r="F38" s="26" t="s">
        <v>41</v>
      </c>
      <c r="G38" s="35" t="s">
        <v>419</v>
      </c>
      <c r="H38" s="29" t="s">
        <v>420</v>
      </c>
      <c r="I38" s="29" t="s">
        <v>41</v>
      </c>
      <c r="J38" s="26" t="s">
        <v>198</v>
      </c>
      <c r="K38" s="26" t="s">
        <v>199</v>
      </c>
      <c r="L38" s="23" t="s">
        <v>200</v>
      </c>
      <c r="M38" s="26">
        <v>5</v>
      </c>
      <c r="N38" s="26">
        <v>2.84</v>
      </c>
      <c r="O38" s="26" t="s">
        <v>238</v>
      </c>
      <c r="P38" s="29" t="s">
        <v>421</v>
      </c>
      <c r="Q38" s="29" t="s">
        <v>307</v>
      </c>
      <c r="R38" s="42">
        <v>43229</v>
      </c>
      <c r="S38" s="31" t="s">
        <v>422</v>
      </c>
      <c r="T38" s="29" t="s">
        <v>207</v>
      </c>
      <c r="U38" s="29" t="s">
        <v>311</v>
      </c>
      <c r="V38" s="71">
        <v>4.4999999999999998E-2</v>
      </c>
      <c r="W38" s="72">
        <v>40</v>
      </c>
      <c r="X38" s="62">
        <v>8.9999999999999993E-3</v>
      </c>
      <c r="Y38" s="63">
        <v>8</v>
      </c>
      <c r="Z38" s="64">
        <v>100</v>
      </c>
      <c r="AA38" s="62">
        <v>0.01</v>
      </c>
      <c r="AB38" s="63">
        <v>10</v>
      </c>
      <c r="AC38" s="64">
        <v>100</v>
      </c>
      <c r="AD38" s="62">
        <f>0.007+0.018</f>
        <v>2.4999999999999998E-2</v>
      </c>
      <c r="AE38" s="63">
        <f>10+8</f>
        <v>18</v>
      </c>
      <c r="AF38" s="64" t="s">
        <v>499</v>
      </c>
      <c r="AG38" s="53"/>
      <c r="AH38" s="53"/>
      <c r="AI38" s="53"/>
      <c r="AJ38" s="47"/>
      <c r="AK38" s="47"/>
      <c r="AL38" s="47"/>
      <c r="AM38" s="29" t="s">
        <v>500</v>
      </c>
    </row>
    <row r="39" spans="1:39" x14ac:dyDescent="0.25">
      <c r="A39" s="26">
        <v>8</v>
      </c>
      <c r="B39" s="26">
        <v>109</v>
      </c>
      <c r="C39" s="26" t="s">
        <v>98</v>
      </c>
      <c r="D39" s="26" t="s">
        <v>263</v>
      </c>
      <c r="E39" s="26">
        <v>23</v>
      </c>
      <c r="F39" s="26">
        <v>1</v>
      </c>
      <c r="G39" s="45" t="s">
        <v>400</v>
      </c>
      <c r="H39" s="34" t="s">
        <v>401</v>
      </c>
      <c r="I39" s="26" t="s">
        <v>402</v>
      </c>
      <c r="J39" s="29" t="s">
        <v>198</v>
      </c>
      <c r="K39" s="29" t="s">
        <v>236</v>
      </c>
      <c r="L39" s="29" t="s">
        <v>237</v>
      </c>
      <c r="M39" s="26" t="s">
        <v>41</v>
      </c>
      <c r="N39" s="26">
        <v>0.87</v>
      </c>
      <c r="O39" s="35" t="s">
        <v>202</v>
      </c>
      <c r="P39" s="26" t="s">
        <v>403</v>
      </c>
      <c r="Q39" s="26" t="s">
        <v>207</v>
      </c>
      <c r="R39" s="42">
        <v>43199</v>
      </c>
      <c r="S39" t="s">
        <v>404</v>
      </c>
      <c r="T39" s="26" t="s">
        <v>207</v>
      </c>
      <c r="U39" s="26" t="s">
        <v>241</v>
      </c>
      <c r="V39" s="54" t="s">
        <v>41</v>
      </c>
      <c r="W39" s="47" t="s">
        <v>41</v>
      </c>
      <c r="X39" s="54"/>
      <c r="Y39" s="47"/>
      <c r="Z39" s="47"/>
      <c r="AA39" s="54"/>
      <c r="AB39" s="47"/>
      <c r="AC39" s="47"/>
      <c r="AD39" s="54"/>
      <c r="AE39" s="47"/>
      <c r="AF39" s="47"/>
      <c r="AG39" s="54"/>
      <c r="AH39" s="47"/>
      <c r="AI39" s="47"/>
      <c r="AJ39" s="47"/>
      <c r="AK39" s="47"/>
      <c r="AL39" s="47"/>
      <c r="AM39" s="29" t="s">
        <v>504</v>
      </c>
    </row>
    <row r="40" spans="1:39" x14ac:dyDescent="0.25">
      <c r="A40" s="26">
        <v>9</v>
      </c>
      <c r="B40" s="26">
        <v>110</v>
      </c>
      <c r="C40" s="26" t="s">
        <v>98</v>
      </c>
      <c r="D40" s="26" t="s">
        <v>263</v>
      </c>
      <c r="E40" s="26">
        <v>23</v>
      </c>
      <c r="F40" s="35">
        <v>1</v>
      </c>
      <c r="G40" s="45" t="s">
        <v>406</v>
      </c>
      <c r="H40" s="34" t="s">
        <v>414</v>
      </c>
      <c r="I40" s="26" t="s">
        <v>415</v>
      </c>
      <c r="J40" s="29" t="s">
        <v>198</v>
      </c>
      <c r="K40" s="29" t="s">
        <v>236</v>
      </c>
      <c r="L40" s="29" t="s">
        <v>237</v>
      </c>
      <c r="M40" s="26" t="s">
        <v>41</v>
      </c>
      <c r="N40" s="24">
        <v>0.46</v>
      </c>
      <c r="O40" s="35" t="s">
        <v>202</v>
      </c>
      <c r="P40" s="35" t="s">
        <v>416</v>
      </c>
      <c r="Q40" s="26" t="s">
        <v>207</v>
      </c>
      <c r="R40" s="42">
        <v>43199</v>
      </c>
      <c r="S40" s="36" t="s">
        <v>417</v>
      </c>
      <c r="T40" s="26" t="s">
        <v>207</v>
      </c>
      <c r="U40" s="26" t="s">
        <v>241</v>
      </c>
      <c r="V40" s="54" t="s">
        <v>41</v>
      </c>
      <c r="W40" s="47" t="s">
        <v>41</v>
      </c>
      <c r="X40" s="54"/>
      <c r="Y40" s="47"/>
      <c r="Z40" s="47"/>
      <c r="AA40" s="54"/>
      <c r="AB40" s="47"/>
      <c r="AC40" s="47"/>
      <c r="AD40" s="54"/>
      <c r="AE40" s="47"/>
      <c r="AF40" s="47"/>
      <c r="AG40" s="54"/>
      <c r="AH40" s="47"/>
      <c r="AI40" s="47"/>
      <c r="AJ40" s="47"/>
      <c r="AK40" s="47"/>
      <c r="AL40" s="47"/>
      <c r="AM40" s="29" t="s">
        <v>504</v>
      </c>
    </row>
    <row r="41" spans="1:39" hidden="1" x14ac:dyDescent="0.25">
      <c r="A41" s="26">
        <v>18</v>
      </c>
      <c r="B41" s="26">
        <v>105</v>
      </c>
      <c r="C41" s="26" t="s">
        <v>90</v>
      </c>
      <c r="D41" s="26" t="s">
        <v>195</v>
      </c>
      <c r="E41" s="26">
        <v>19</v>
      </c>
      <c r="F41" s="26">
        <v>1</v>
      </c>
      <c r="G41" s="44" t="s">
        <v>304</v>
      </c>
      <c r="H41" s="33" t="s">
        <v>312</v>
      </c>
      <c r="I41" s="26" t="s">
        <v>313</v>
      </c>
      <c r="J41" s="29" t="s">
        <v>198</v>
      </c>
      <c r="K41" s="29" t="s">
        <v>236</v>
      </c>
      <c r="L41" s="29" t="s">
        <v>237</v>
      </c>
      <c r="M41" s="26" t="s">
        <v>41</v>
      </c>
      <c r="N41" s="26">
        <v>0.52</v>
      </c>
      <c r="O41" s="35" t="s">
        <v>202</v>
      </c>
      <c r="P41" s="35" t="s">
        <v>314</v>
      </c>
      <c r="Q41" s="26" t="s">
        <v>315</v>
      </c>
      <c r="R41" s="42">
        <v>43320</v>
      </c>
      <c r="S41" s="36" t="s">
        <v>316</v>
      </c>
      <c r="T41" s="26" t="s">
        <v>207</v>
      </c>
      <c r="U41" s="26" t="s">
        <v>241</v>
      </c>
      <c r="V41" s="54" t="s">
        <v>41</v>
      </c>
      <c r="W41" s="47" t="s">
        <v>41</v>
      </c>
      <c r="X41" s="54"/>
      <c r="Y41" s="47"/>
      <c r="Z41" s="47"/>
      <c r="AA41" s="54"/>
      <c r="AB41" s="47"/>
      <c r="AC41" s="47"/>
      <c r="AD41" s="54"/>
      <c r="AE41" s="47"/>
      <c r="AF41" s="47"/>
      <c r="AG41" s="54"/>
      <c r="AH41" s="47"/>
      <c r="AI41" s="47"/>
      <c r="AJ41" s="47"/>
      <c r="AK41" s="47"/>
      <c r="AL41" s="47"/>
      <c r="AM41" s="29" t="s">
        <v>504</v>
      </c>
    </row>
    <row r="42" spans="1:39" x14ac:dyDescent="0.25">
      <c r="A42" s="26">
        <v>19</v>
      </c>
      <c r="B42" s="26">
        <v>112</v>
      </c>
      <c r="C42" s="26" t="s">
        <v>98</v>
      </c>
      <c r="D42" s="26" t="s">
        <v>263</v>
      </c>
      <c r="E42" s="26">
        <v>23</v>
      </c>
      <c r="F42" s="35">
        <v>2</v>
      </c>
      <c r="G42" s="44" t="s">
        <v>428</v>
      </c>
      <c r="H42" s="33" t="s">
        <v>435</v>
      </c>
      <c r="I42" s="26" t="s">
        <v>436</v>
      </c>
      <c r="J42" s="29" t="s">
        <v>198</v>
      </c>
      <c r="K42" s="29" t="s">
        <v>236</v>
      </c>
      <c r="L42" s="29" t="s">
        <v>237</v>
      </c>
      <c r="M42" s="26" t="s">
        <v>41</v>
      </c>
      <c r="N42" s="26">
        <v>0.1</v>
      </c>
      <c r="O42" s="35" t="s">
        <v>202</v>
      </c>
      <c r="P42" s="35" t="s">
        <v>416</v>
      </c>
      <c r="Q42" s="26" t="s">
        <v>207</v>
      </c>
      <c r="R42" s="42">
        <v>43260</v>
      </c>
      <c r="S42" s="36" t="s">
        <v>437</v>
      </c>
      <c r="T42" s="26" t="s">
        <v>207</v>
      </c>
      <c r="U42" s="26" t="s">
        <v>241</v>
      </c>
      <c r="V42" s="54" t="s">
        <v>41</v>
      </c>
      <c r="W42" s="47" t="s">
        <v>41</v>
      </c>
      <c r="X42" s="54"/>
      <c r="Y42" s="47"/>
      <c r="Z42" s="47"/>
      <c r="AA42" s="54"/>
      <c r="AB42" s="47"/>
      <c r="AC42" s="47"/>
      <c r="AD42" s="54"/>
      <c r="AE42" s="47"/>
      <c r="AF42" s="47"/>
      <c r="AG42" s="54"/>
      <c r="AH42" s="47"/>
      <c r="AI42" s="47"/>
      <c r="AJ42" s="47"/>
      <c r="AK42" s="47"/>
      <c r="AL42" s="47"/>
      <c r="AM42" s="29" t="s">
        <v>504</v>
      </c>
    </row>
    <row r="43" spans="1:39" hidden="1" x14ac:dyDescent="0.25">
      <c r="A43" s="26">
        <v>20</v>
      </c>
      <c r="B43" s="26">
        <v>102</v>
      </c>
      <c r="C43" s="26" t="s">
        <v>90</v>
      </c>
      <c r="D43" s="26" t="s">
        <v>195</v>
      </c>
      <c r="E43" s="26">
        <v>19</v>
      </c>
      <c r="F43" s="26" t="s">
        <v>41</v>
      </c>
      <c r="G43" s="44" t="s">
        <v>233</v>
      </c>
      <c r="H43" s="33" t="s">
        <v>234</v>
      </c>
      <c r="I43" s="26" t="s">
        <v>235</v>
      </c>
      <c r="J43" s="29" t="s">
        <v>198</v>
      </c>
      <c r="K43" s="29" t="s">
        <v>236</v>
      </c>
      <c r="L43" s="29" t="s">
        <v>237</v>
      </c>
      <c r="M43" s="26" t="s">
        <v>41</v>
      </c>
      <c r="N43" s="26">
        <v>1.55</v>
      </c>
      <c r="O43" s="35" t="s">
        <v>238</v>
      </c>
      <c r="P43" s="35" t="s">
        <v>203</v>
      </c>
      <c r="Q43" s="26" t="s">
        <v>204</v>
      </c>
      <c r="R43" s="26" t="s">
        <v>239</v>
      </c>
      <c r="S43" s="36" t="s">
        <v>240</v>
      </c>
      <c r="T43" s="26" t="s">
        <v>207</v>
      </c>
      <c r="U43" s="26" t="s">
        <v>241</v>
      </c>
      <c r="V43" s="54" t="s">
        <v>41</v>
      </c>
      <c r="W43" s="47" t="s">
        <v>41</v>
      </c>
      <c r="X43" s="54"/>
      <c r="Y43" s="47"/>
      <c r="Z43" s="47"/>
      <c r="AA43" s="54"/>
      <c r="AB43" s="47"/>
      <c r="AC43" s="47"/>
      <c r="AD43" s="54"/>
      <c r="AE43" s="47"/>
      <c r="AF43" s="47"/>
      <c r="AG43" s="54"/>
      <c r="AH43" s="47"/>
      <c r="AI43" s="47"/>
      <c r="AJ43" s="47"/>
      <c r="AK43" s="47"/>
      <c r="AL43" s="47"/>
      <c r="AM43" s="29" t="s">
        <v>504</v>
      </c>
    </row>
    <row r="44" spans="1:39" hidden="1" x14ac:dyDescent="0.25">
      <c r="A44" s="26">
        <v>21</v>
      </c>
      <c r="B44" s="26">
        <v>103</v>
      </c>
      <c r="C44" s="26" t="s">
        <v>90</v>
      </c>
      <c r="D44" s="26" t="s">
        <v>246</v>
      </c>
      <c r="E44" s="26">
        <v>17</v>
      </c>
      <c r="F44" s="26" t="s">
        <v>41</v>
      </c>
      <c r="G44" s="44" t="s">
        <v>247</v>
      </c>
      <c r="H44" s="33" t="s">
        <v>248</v>
      </c>
      <c r="I44" s="26" t="s">
        <v>249</v>
      </c>
      <c r="J44" s="29" t="s">
        <v>198</v>
      </c>
      <c r="K44" s="29" t="s">
        <v>236</v>
      </c>
      <c r="L44" s="29" t="s">
        <v>237</v>
      </c>
      <c r="M44" s="26" t="s">
        <v>41</v>
      </c>
      <c r="N44" s="26">
        <v>0.05</v>
      </c>
      <c r="O44" s="35" t="s">
        <v>250</v>
      </c>
      <c r="P44" s="35" t="s">
        <v>251</v>
      </c>
      <c r="Q44" s="26" t="s">
        <v>252</v>
      </c>
      <c r="R44" s="26" t="s">
        <v>239</v>
      </c>
      <c r="S44" s="36" t="s">
        <v>253</v>
      </c>
      <c r="T44" s="26" t="s">
        <v>207</v>
      </c>
      <c r="U44" s="26" t="s">
        <v>241</v>
      </c>
      <c r="V44" s="54" t="s">
        <v>41</v>
      </c>
      <c r="W44" s="47" t="s">
        <v>41</v>
      </c>
      <c r="X44" s="54"/>
      <c r="Y44" s="47"/>
      <c r="Z44" s="47"/>
      <c r="AA44" s="54"/>
      <c r="AB44" s="47"/>
      <c r="AC44" s="47"/>
      <c r="AD44" s="54"/>
      <c r="AE44" s="47"/>
      <c r="AF44" s="47"/>
      <c r="AG44" s="54"/>
      <c r="AH44" s="47"/>
      <c r="AI44" s="47"/>
      <c r="AJ44" s="47"/>
      <c r="AK44" s="47"/>
      <c r="AL44" s="47"/>
      <c r="AM44" s="29" t="s">
        <v>504</v>
      </c>
    </row>
    <row r="45" spans="1:39" hidden="1" x14ac:dyDescent="0.25">
      <c r="A45" s="26">
        <v>22</v>
      </c>
      <c r="B45" s="26">
        <v>104</v>
      </c>
      <c r="C45" s="26" t="s">
        <v>90</v>
      </c>
      <c r="D45" s="26" t="s">
        <v>195</v>
      </c>
      <c r="E45" s="26">
        <v>19</v>
      </c>
      <c r="F45" s="26" t="s">
        <v>41</v>
      </c>
      <c r="G45" s="44" t="s">
        <v>256</v>
      </c>
      <c r="H45" s="33" t="s">
        <v>257</v>
      </c>
      <c r="I45" s="26" t="s">
        <v>258</v>
      </c>
      <c r="J45" s="29" t="s">
        <v>198</v>
      </c>
      <c r="K45" s="29" t="s">
        <v>236</v>
      </c>
      <c r="L45" s="29" t="s">
        <v>237</v>
      </c>
      <c r="M45" s="26" t="s">
        <v>41</v>
      </c>
      <c r="N45" s="26">
        <v>0.26</v>
      </c>
      <c r="O45" s="35" t="s">
        <v>238</v>
      </c>
      <c r="P45" s="35" t="s">
        <v>259</v>
      </c>
      <c r="Q45" s="26" t="s">
        <v>260</v>
      </c>
      <c r="R45" s="26" t="s">
        <v>261</v>
      </c>
      <c r="S45" s="36" t="s">
        <v>262</v>
      </c>
      <c r="T45" s="26" t="s">
        <v>207</v>
      </c>
      <c r="U45" s="26" t="s">
        <v>241</v>
      </c>
      <c r="V45" s="54" t="s">
        <v>41</v>
      </c>
      <c r="W45" s="47" t="s">
        <v>41</v>
      </c>
      <c r="X45" s="54"/>
      <c r="Y45" s="47"/>
      <c r="Z45" s="47"/>
      <c r="AA45" s="54"/>
      <c r="AB45" s="47"/>
      <c r="AC45" s="47"/>
      <c r="AD45" s="54"/>
      <c r="AE45" s="47"/>
      <c r="AF45" s="47"/>
      <c r="AG45" s="54"/>
      <c r="AH45" s="47"/>
      <c r="AI45" s="47"/>
      <c r="AJ45" s="47"/>
      <c r="AK45" s="47"/>
      <c r="AL45" s="47"/>
      <c r="AM45" s="29" t="s">
        <v>504</v>
      </c>
    </row>
    <row r="46" spans="1:39" hidden="1" x14ac:dyDescent="0.25">
      <c r="A46" s="26">
        <v>23</v>
      </c>
      <c r="B46" s="26">
        <v>106</v>
      </c>
      <c r="C46" s="26" t="s">
        <v>86</v>
      </c>
      <c r="D46" s="26" t="s">
        <v>335</v>
      </c>
      <c r="E46" s="26">
        <v>11</v>
      </c>
      <c r="F46" s="35" t="s">
        <v>41</v>
      </c>
      <c r="G46" s="44" t="s">
        <v>336</v>
      </c>
      <c r="H46" s="33" t="s">
        <v>342</v>
      </c>
      <c r="I46" s="26" t="s">
        <v>343</v>
      </c>
      <c r="J46" s="29" t="s">
        <v>198</v>
      </c>
      <c r="K46" s="29" t="s">
        <v>236</v>
      </c>
      <c r="L46" s="29" t="s">
        <v>237</v>
      </c>
      <c r="M46" s="26" t="s">
        <v>41</v>
      </c>
      <c r="N46" s="26">
        <v>0.02</v>
      </c>
      <c r="O46" s="35" t="s">
        <v>238</v>
      </c>
      <c r="P46" s="35" t="s">
        <v>338</v>
      </c>
      <c r="Q46" s="26" t="s">
        <v>315</v>
      </c>
      <c r="R46" s="26" t="s">
        <v>239</v>
      </c>
      <c r="S46" s="36" t="s">
        <v>344</v>
      </c>
      <c r="T46" s="26" t="s">
        <v>207</v>
      </c>
      <c r="U46" s="26" t="s">
        <v>241</v>
      </c>
      <c r="V46" s="54" t="s">
        <v>41</v>
      </c>
      <c r="W46" s="47" t="s">
        <v>41</v>
      </c>
      <c r="X46" s="54"/>
      <c r="Y46" s="47"/>
      <c r="Z46" s="47"/>
      <c r="AA46" s="54"/>
      <c r="AB46" s="47"/>
      <c r="AC46" s="47"/>
      <c r="AD46" s="54"/>
      <c r="AE46" s="47"/>
      <c r="AF46" s="47"/>
      <c r="AG46" s="54"/>
      <c r="AH46" s="47"/>
      <c r="AI46" s="47"/>
      <c r="AJ46" s="47"/>
      <c r="AK46" s="47"/>
      <c r="AL46" s="47"/>
      <c r="AM46" s="29" t="s">
        <v>504</v>
      </c>
    </row>
    <row r="47" spans="1:39" hidden="1" x14ac:dyDescent="0.25">
      <c r="A47" s="26">
        <v>24</v>
      </c>
      <c r="B47" s="26">
        <v>107</v>
      </c>
      <c r="C47" s="26" t="s">
        <v>86</v>
      </c>
      <c r="D47" s="26" t="s">
        <v>335</v>
      </c>
      <c r="E47" s="26">
        <v>11</v>
      </c>
      <c r="F47" s="35">
        <v>1</v>
      </c>
      <c r="G47" s="44" t="s">
        <v>359</v>
      </c>
      <c r="H47" s="33" t="s">
        <v>365</v>
      </c>
      <c r="I47" s="26" t="s">
        <v>366</v>
      </c>
      <c r="J47" s="29" t="s">
        <v>198</v>
      </c>
      <c r="K47" s="29" t="s">
        <v>236</v>
      </c>
      <c r="L47" s="29" t="s">
        <v>237</v>
      </c>
      <c r="M47" s="26" t="s">
        <v>41</v>
      </c>
      <c r="N47" s="26">
        <v>0.59</v>
      </c>
      <c r="O47" s="35" t="s">
        <v>238</v>
      </c>
      <c r="P47" s="35" t="s">
        <v>367</v>
      </c>
      <c r="Q47" s="26" t="s">
        <v>274</v>
      </c>
      <c r="R47" s="26" t="s">
        <v>362</v>
      </c>
      <c r="S47" s="36" t="s">
        <v>368</v>
      </c>
      <c r="T47" s="26" t="s">
        <v>207</v>
      </c>
      <c r="U47" s="26" t="s">
        <v>241</v>
      </c>
      <c r="V47" s="54" t="s">
        <v>41</v>
      </c>
      <c r="W47" s="47" t="s">
        <v>41</v>
      </c>
      <c r="X47" s="54"/>
      <c r="Y47" s="47"/>
      <c r="Z47" s="47"/>
      <c r="AA47" s="54"/>
      <c r="AB47" s="47"/>
      <c r="AC47" s="47"/>
      <c r="AD47" s="54"/>
      <c r="AE47" s="47"/>
      <c r="AF47" s="47"/>
      <c r="AG47" s="54"/>
      <c r="AH47" s="47"/>
      <c r="AI47" s="47"/>
      <c r="AJ47" s="47"/>
      <c r="AK47" s="47"/>
      <c r="AL47" s="47"/>
      <c r="AM47" s="29" t="s">
        <v>504</v>
      </c>
    </row>
    <row r="48" spans="1:39" hidden="1" x14ac:dyDescent="0.25">
      <c r="A48" s="26">
        <v>25</v>
      </c>
      <c r="B48" s="26">
        <v>108</v>
      </c>
      <c r="C48" s="26" t="s">
        <v>86</v>
      </c>
      <c r="D48" s="26" t="s">
        <v>369</v>
      </c>
      <c r="E48" s="26">
        <v>12</v>
      </c>
      <c r="F48" s="35" t="s">
        <v>41</v>
      </c>
      <c r="G48" s="45" t="s">
        <v>370</v>
      </c>
      <c r="H48" s="34" t="s">
        <v>371</v>
      </c>
      <c r="I48" s="26" t="s">
        <v>372</v>
      </c>
      <c r="J48" s="29" t="s">
        <v>198</v>
      </c>
      <c r="K48" s="29" t="s">
        <v>236</v>
      </c>
      <c r="L48" s="29" t="s">
        <v>237</v>
      </c>
      <c r="M48" s="26" t="s">
        <v>41</v>
      </c>
      <c r="N48" s="26">
        <v>0.12</v>
      </c>
      <c r="O48" s="35" t="s">
        <v>238</v>
      </c>
      <c r="P48" s="35" t="s">
        <v>373</v>
      </c>
      <c r="Q48" s="26" t="s">
        <v>207</v>
      </c>
      <c r="R48" s="42" t="s">
        <v>362</v>
      </c>
      <c r="S48" s="36" t="s">
        <v>374</v>
      </c>
      <c r="T48" s="26" t="s">
        <v>207</v>
      </c>
      <c r="U48" s="26" t="s">
        <v>241</v>
      </c>
      <c r="V48" s="54" t="s">
        <v>41</v>
      </c>
      <c r="W48" s="47" t="s">
        <v>41</v>
      </c>
      <c r="X48" s="54"/>
      <c r="Y48" s="47"/>
      <c r="Z48" s="47"/>
      <c r="AA48" s="54"/>
      <c r="AB48" s="47"/>
      <c r="AC48" s="47"/>
      <c r="AD48" s="54"/>
      <c r="AE48" s="47"/>
      <c r="AF48" s="47"/>
      <c r="AG48" s="54"/>
      <c r="AH48" s="47"/>
      <c r="AI48" s="47"/>
      <c r="AJ48" s="47"/>
      <c r="AK48" s="47"/>
      <c r="AL48" s="47"/>
      <c r="AM48" s="29" t="s">
        <v>504</v>
      </c>
    </row>
    <row r="49" spans="1:39" hidden="1" x14ac:dyDescent="0.25">
      <c r="A49" s="26">
        <v>26</v>
      </c>
      <c r="B49" s="26">
        <v>111</v>
      </c>
      <c r="C49" s="26" t="s">
        <v>90</v>
      </c>
      <c r="D49" s="26" t="s">
        <v>423</v>
      </c>
      <c r="E49" s="26">
        <v>14</v>
      </c>
      <c r="F49" s="35" t="s">
        <v>41</v>
      </c>
      <c r="G49" s="44" t="s">
        <v>419</v>
      </c>
      <c r="H49" s="33" t="s">
        <v>424</v>
      </c>
      <c r="I49" s="26" t="s">
        <v>425</v>
      </c>
      <c r="J49" s="29" t="s">
        <v>198</v>
      </c>
      <c r="K49" s="29" t="s">
        <v>236</v>
      </c>
      <c r="L49" s="29" t="s">
        <v>237</v>
      </c>
      <c r="M49" s="26" t="s">
        <v>41</v>
      </c>
      <c r="N49" s="26">
        <v>0.97</v>
      </c>
      <c r="O49" s="35" t="s">
        <v>426</v>
      </c>
      <c r="P49" s="35" t="s">
        <v>421</v>
      </c>
      <c r="Q49" s="26" t="s">
        <v>307</v>
      </c>
      <c r="R49" s="42">
        <v>43229</v>
      </c>
      <c r="S49" s="36" t="s">
        <v>427</v>
      </c>
      <c r="T49" s="26" t="s">
        <v>207</v>
      </c>
      <c r="U49" s="26" t="s">
        <v>241</v>
      </c>
      <c r="V49" s="54" t="s">
        <v>41</v>
      </c>
      <c r="W49" s="47" t="s">
        <v>41</v>
      </c>
      <c r="X49" s="54"/>
      <c r="Y49" s="47"/>
      <c r="Z49" s="47"/>
      <c r="AA49" s="54"/>
      <c r="AB49" s="47"/>
      <c r="AC49" s="47"/>
      <c r="AD49" s="54"/>
      <c r="AE49" s="47"/>
      <c r="AF49" s="47"/>
      <c r="AG49" s="54"/>
      <c r="AH49" s="47"/>
      <c r="AI49" s="47"/>
      <c r="AJ49" s="47"/>
      <c r="AK49" s="47"/>
      <c r="AL49" s="47"/>
      <c r="AM49" s="29" t="s">
        <v>504</v>
      </c>
    </row>
    <row r="50" spans="1:39" hidden="1" x14ac:dyDescent="0.25">
      <c r="A50" s="26">
        <v>27</v>
      </c>
      <c r="B50" s="26">
        <v>113</v>
      </c>
      <c r="C50" s="26" t="s">
        <v>90</v>
      </c>
      <c r="D50" s="26" t="s">
        <v>418</v>
      </c>
      <c r="E50" s="26">
        <v>14</v>
      </c>
      <c r="F50" s="35" t="s">
        <v>41</v>
      </c>
      <c r="G50" s="44" t="s">
        <v>438</v>
      </c>
      <c r="H50" s="33" t="s">
        <v>439</v>
      </c>
      <c r="I50" s="26" t="s">
        <v>440</v>
      </c>
      <c r="J50" s="29" t="s">
        <v>198</v>
      </c>
      <c r="K50" s="29" t="s">
        <v>236</v>
      </c>
      <c r="L50" s="29" t="s">
        <v>237</v>
      </c>
      <c r="M50" s="26" t="s">
        <v>41</v>
      </c>
      <c r="N50" s="26">
        <v>1.03</v>
      </c>
      <c r="O50" s="35" t="s">
        <v>250</v>
      </c>
      <c r="P50" s="35" t="s">
        <v>421</v>
      </c>
      <c r="Q50" s="26" t="s">
        <v>307</v>
      </c>
      <c r="R50" s="42">
        <v>43260</v>
      </c>
      <c r="S50" s="36" t="s">
        <v>417</v>
      </c>
      <c r="T50" s="26" t="s">
        <v>207</v>
      </c>
      <c r="U50" s="26" t="s">
        <v>241</v>
      </c>
      <c r="V50" s="54" t="s">
        <v>41</v>
      </c>
      <c r="W50" s="47" t="s">
        <v>41</v>
      </c>
      <c r="X50" s="54"/>
      <c r="Y50" s="47"/>
      <c r="Z50" s="47"/>
      <c r="AA50" s="54"/>
      <c r="AB50" s="47"/>
      <c r="AC50" s="47"/>
      <c r="AD50" s="54"/>
      <c r="AE50" s="47"/>
      <c r="AF50" s="47"/>
      <c r="AG50" s="54"/>
      <c r="AH50" s="47"/>
      <c r="AI50" s="47"/>
      <c r="AJ50" s="47"/>
      <c r="AK50" s="47"/>
      <c r="AL50" s="47"/>
      <c r="AM50" s="29" t="s">
        <v>504</v>
      </c>
    </row>
    <row r="51" spans="1:39" x14ac:dyDescent="0.25">
      <c r="A51" s="26">
        <v>28</v>
      </c>
      <c r="B51" s="26">
        <v>114</v>
      </c>
      <c r="C51" s="26" t="s">
        <v>98</v>
      </c>
      <c r="D51" s="26" t="s">
        <v>441</v>
      </c>
      <c r="E51" s="26">
        <v>21</v>
      </c>
      <c r="F51" s="35" t="s">
        <v>41</v>
      </c>
      <c r="G51" s="45" t="s">
        <v>442</v>
      </c>
      <c r="H51" s="34" t="s">
        <v>443</v>
      </c>
      <c r="I51" s="26" t="s">
        <v>444</v>
      </c>
      <c r="J51" s="29" t="s">
        <v>198</v>
      </c>
      <c r="K51" s="29" t="s">
        <v>236</v>
      </c>
      <c r="L51" s="29" t="s">
        <v>237</v>
      </c>
      <c r="M51" s="26" t="s">
        <v>41</v>
      </c>
      <c r="N51" s="26">
        <v>8.0299999999999994</v>
      </c>
      <c r="O51" s="35" t="s">
        <v>445</v>
      </c>
      <c r="P51" s="35" t="s">
        <v>446</v>
      </c>
      <c r="Q51" s="26" t="s">
        <v>447</v>
      </c>
      <c r="R51" s="42">
        <v>43260</v>
      </c>
      <c r="S51" s="36" t="s">
        <v>448</v>
      </c>
      <c r="T51" s="26" t="s">
        <v>207</v>
      </c>
      <c r="U51" s="26" t="s">
        <v>241</v>
      </c>
      <c r="V51" s="54" t="s">
        <v>41</v>
      </c>
      <c r="W51" s="47" t="s">
        <v>41</v>
      </c>
      <c r="X51" s="54"/>
      <c r="Y51" s="47"/>
      <c r="Z51" s="47"/>
      <c r="AA51" s="54"/>
      <c r="AB51" s="47"/>
      <c r="AC51" s="47"/>
      <c r="AD51" s="54"/>
      <c r="AE51" s="47"/>
      <c r="AF51" s="47"/>
      <c r="AG51" s="54"/>
      <c r="AH51" s="47"/>
      <c r="AI51" s="47"/>
      <c r="AJ51" s="47"/>
      <c r="AK51" s="47"/>
      <c r="AL51" s="47"/>
      <c r="AM51" s="29" t="s">
        <v>504</v>
      </c>
    </row>
    <row r="52" spans="1:39" x14ac:dyDescent="0.25">
      <c r="A52" s="26">
        <v>29</v>
      </c>
      <c r="B52" s="26">
        <v>115</v>
      </c>
      <c r="C52" s="26" t="s">
        <v>98</v>
      </c>
      <c r="D52" s="26" t="s">
        <v>286</v>
      </c>
      <c r="E52" s="26">
        <v>24</v>
      </c>
      <c r="F52" s="35">
        <v>1</v>
      </c>
      <c r="G52" s="44" t="s">
        <v>450</v>
      </c>
      <c r="H52" s="33" t="s">
        <v>451</v>
      </c>
      <c r="I52" s="26" t="s">
        <v>452</v>
      </c>
      <c r="J52" s="29" t="s">
        <v>198</v>
      </c>
      <c r="K52" s="29" t="s">
        <v>236</v>
      </c>
      <c r="L52" s="29" t="s">
        <v>237</v>
      </c>
      <c r="M52" s="26" t="s">
        <v>41</v>
      </c>
      <c r="N52" s="26">
        <v>0.15</v>
      </c>
      <c r="O52" s="35" t="s">
        <v>250</v>
      </c>
      <c r="P52" s="35" t="s">
        <v>453</v>
      </c>
      <c r="Q52" s="26" t="s">
        <v>307</v>
      </c>
      <c r="R52" s="42">
        <v>43290</v>
      </c>
      <c r="S52" s="36" t="s">
        <v>454</v>
      </c>
      <c r="T52" s="26" t="s">
        <v>207</v>
      </c>
      <c r="U52" s="26" t="s">
        <v>241</v>
      </c>
      <c r="V52" s="54" t="s">
        <v>41</v>
      </c>
      <c r="W52" s="47" t="s">
        <v>41</v>
      </c>
      <c r="X52" s="54"/>
      <c r="Y52" s="47"/>
      <c r="Z52" s="47"/>
      <c r="AA52" s="54"/>
      <c r="AB52" s="47"/>
      <c r="AC52" s="47"/>
      <c r="AD52" s="54"/>
      <c r="AE52" s="47"/>
      <c r="AF52" s="47"/>
      <c r="AG52" s="54"/>
      <c r="AH52" s="47"/>
      <c r="AI52" s="47"/>
      <c r="AJ52" s="47"/>
      <c r="AK52" s="47"/>
      <c r="AL52" s="47"/>
      <c r="AM52" s="29" t="s">
        <v>504</v>
      </c>
    </row>
    <row r="53" spans="1:39" x14ac:dyDescent="0.25">
      <c r="A53" s="26">
        <v>30</v>
      </c>
      <c r="B53" s="26">
        <v>116</v>
      </c>
      <c r="C53" s="26" t="s">
        <v>98</v>
      </c>
      <c r="D53" s="26" t="s">
        <v>286</v>
      </c>
      <c r="E53" s="26">
        <v>24</v>
      </c>
      <c r="F53" s="35">
        <v>2</v>
      </c>
      <c r="G53" s="44" t="s">
        <v>455</v>
      </c>
      <c r="H53" s="33" t="s">
        <v>456</v>
      </c>
      <c r="I53" s="26" t="s">
        <v>457</v>
      </c>
      <c r="J53" s="29" t="s">
        <v>198</v>
      </c>
      <c r="K53" s="29" t="s">
        <v>236</v>
      </c>
      <c r="L53" s="29" t="s">
        <v>237</v>
      </c>
      <c r="M53" s="26" t="s">
        <v>41</v>
      </c>
      <c r="N53" s="26">
        <v>0.22</v>
      </c>
      <c r="O53" s="35" t="s">
        <v>250</v>
      </c>
      <c r="P53" s="35" t="s">
        <v>416</v>
      </c>
      <c r="Q53" s="26" t="s">
        <v>307</v>
      </c>
      <c r="R53" s="42">
        <v>43413</v>
      </c>
      <c r="S53" s="36" t="s">
        <v>454</v>
      </c>
      <c r="T53" s="26" t="s">
        <v>207</v>
      </c>
      <c r="U53" s="26" t="s">
        <v>241</v>
      </c>
      <c r="V53" s="54" t="s">
        <v>41</v>
      </c>
      <c r="W53" s="47" t="s">
        <v>41</v>
      </c>
      <c r="X53" s="54"/>
      <c r="Y53" s="47"/>
      <c r="Z53" s="47"/>
      <c r="AA53" s="54"/>
      <c r="AB53" s="47"/>
      <c r="AC53" s="47"/>
      <c r="AD53" s="54"/>
      <c r="AE53" s="47"/>
      <c r="AF53" s="47"/>
      <c r="AG53" s="54"/>
      <c r="AH53" s="47"/>
      <c r="AI53" s="47"/>
      <c r="AJ53" s="47"/>
      <c r="AK53" s="47"/>
      <c r="AL53" s="47"/>
      <c r="AM53" s="29" t="s">
        <v>504</v>
      </c>
    </row>
    <row r="54" spans="1:39" x14ac:dyDescent="0.25">
      <c r="A54" s="26">
        <v>31</v>
      </c>
      <c r="B54" s="26">
        <v>117</v>
      </c>
      <c r="C54" s="26" t="s">
        <v>98</v>
      </c>
      <c r="D54" s="26" t="s">
        <v>286</v>
      </c>
      <c r="E54" s="26">
        <v>24</v>
      </c>
      <c r="F54" s="35">
        <v>2</v>
      </c>
      <c r="G54" s="45" t="s">
        <v>458</v>
      </c>
      <c r="H54" s="34" t="s">
        <v>459</v>
      </c>
      <c r="I54" s="26" t="s">
        <v>460</v>
      </c>
      <c r="J54" s="29" t="s">
        <v>198</v>
      </c>
      <c r="K54" s="29" t="s">
        <v>236</v>
      </c>
      <c r="L54" s="29" t="s">
        <v>237</v>
      </c>
      <c r="M54" s="26" t="s">
        <v>41</v>
      </c>
      <c r="N54" s="26">
        <v>1.04</v>
      </c>
      <c r="O54" s="35" t="s">
        <v>238</v>
      </c>
      <c r="P54" s="35" t="s">
        <v>461</v>
      </c>
      <c r="Q54" s="26" t="s">
        <v>307</v>
      </c>
      <c r="R54" s="42">
        <v>43443</v>
      </c>
      <c r="S54" s="36" t="s">
        <v>462</v>
      </c>
      <c r="T54" s="26" t="s">
        <v>207</v>
      </c>
      <c r="U54" s="26" t="s">
        <v>241</v>
      </c>
      <c r="V54" s="54" t="s">
        <v>41</v>
      </c>
      <c r="W54" s="47" t="s">
        <v>41</v>
      </c>
      <c r="X54" s="54"/>
      <c r="Y54" s="47"/>
      <c r="Z54" s="47"/>
      <c r="AA54" s="54"/>
      <c r="AB54" s="47"/>
      <c r="AC54" s="47"/>
      <c r="AD54" s="54"/>
      <c r="AE54" s="47"/>
      <c r="AF54" s="47"/>
      <c r="AG54" s="54"/>
      <c r="AH54" s="47"/>
      <c r="AI54" s="47"/>
      <c r="AJ54" s="47"/>
      <c r="AK54" s="47"/>
      <c r="AL54" s="47"/>
      <c r="AM54" s="29" t="s">
        <v>504</v>
      </c>
    </row>
    <row r="55" spans="1:39" x14ac:dyDescent="0.25">
      <c r="A55" s="26">
        <v>32</v>
      </c>
      <c r="B55" s="26">
        <v>118</v>
      </c>
      <c r="C55" s="26" t="s">
        <v>98</v>
      </c>
      <c r="D55" s="26" t="s">
        <v>286</v>
      </c>
      <c r="E55" s="26">
        <v>24</v>
      </c>
      <c r="F55" s="35">
        <v>1</v>
      </c>
      <c r="G55" s="45" t="s">
        <v>463</v>
      </c>
      <c r="H55" s="34" t="s">
        <v>464</v>
      </c>
      <c r="I55" s="26" t="s">
        <v>465</v>
      </c>
      <c r="J55" s="29" t="s">
        <v>198</v>
      </c>
      <c r="K55" s="29" t="s">
        <v>236</v>
      </c>
      <c r="L55" s="29" t="s">
        <v>237</v>
      </c>
      <c r="M55" s="26" t="s">
        <v>41</v>
      </c>
      <c r="N55" s="26">
        <v>1.62</v>
      </c>
      <c r="O55" s="35" t="s">
        <v>238</v>
      </c>
      <c r="P55" s="35" t="s">
        <v>461</v>
      </c>
      <c r="Q55" s="26" t="s">
        <v>307</v>
      </c>
      <c r="R55" s="26" t="s">
        <v>466</v>
      </c>
      <c r="S55" s="36" t="s">
        <v>467</v>
      </c>
      <c r="T55" s="26" t="s">
        <v>207</v>
      </c>
      <c r="U55" s="26" t="s">
        <v>241</v>
      </c>
      <c r="V55" s="54" t="s">
        <v>41</v>
      </c>
      <c r="W55" s="47" t="s">
        <v>41</v>
      </c>
      <c r="X55" s="54"/>
      <c r="Y55" s="47"/>
      <c r="Z55" s="47"/>
      <c r="AA55" s="54"/>
      <c r="AB55" s="47"/>
      <c r="AC55" s="47"/>
      <c r="AD55" s="54"/>
      <c r="AE55" s="47"/>
      <c r="AF55" s="47"/>
      <c r="AG55" s="54"/>
      <c r="AH55" s="47"/>
      <c r="AI55" s="47"/>
      <c r="AJ55" s="47"/>
      <c r="AK55" s="47"/>
      <c r="AL55" s="47"/>
      <c r="AM55" s="29" t="s">
        <v>504</v>
      </c>
    </row>
    <row r="56" spans="1:39" ht="14.25" hidden="1" customHeight="1" x14ac:dyDescent="0.25">
      <c r="A56" s="26">
        <v>33</v>
      </c>
      <c r="B56" s="26">
        <v>119</v>
      </c>
      <c r="C56" s="26" t="s">
        <v>90</v>
      </c>
      <c r="D56" s="26" t="s">
        <v>418</v>
      </c>
      <c r="E56" s="26">
        <v>14</v>
      </c>
      <c r="F56" s="35">
        <v>1</v>
      </c>
      <c r="G56" s="45" t="s">
        <v>481</v>
      </c>
      <c r="H56" s="34" t="s">
        <v>482</v>
      </c>
      <c r="I56" s="26" t="s">
        <v>483</v>
      </c>
      <c r="J56" s="29" t="s">
        <v>198</v>
      </c>
      <c r="K56" s="29" t="s">
        <v>236</v>
      </c>
      <c r="L56" s="29" t="s">
        <v>237</v>
      </c>
      <c r="M56" s="26" t="s">
        <v>41</v>
      </c>
      <c r="N56" s="26">
        <v>0.13</v>
      </c>
      <c r="O56" s="35" t="s">
        <v>238</v>
      </c>
      <c r="P56" s="35" t="s">
        <v>416</v>
      </c>
      <c r="Q56" s="26" t="s">
        <v>484</v>
      </c>
      <c r="R56" s="42" t="s">
        <v>485</v>
      </c>
      <c r="S56" s="36" t="s">
        <v>454</v>
      </c>
      <c r="T56" s="26" t="s">
        <v>207</v>
      </c>
      <c r="U56" s="26" t="s">
        <v>241</v>
      </c>
      <c r="V56" s="54" t="s">
        <v>41</v>
      </c>
      <c r="W56" s="47" t="s">
        <v>41</v>
      </c>
      <c r="X56" s="54"/>
      <c r="Y56" s="47"/>
      <c r="Z56" s="47"/>
      <c r="AA56" s="54"/>
      <c r="AB56" s="47"/>
      <c r="AC56" s="47"/>
      <c r="AD56" s="54"/>
      <c r="AE56" s="47"/>
      <c r="AF56" s="47"/>
      <c r="AG56" s="54"/>
      <c r="AH56" s="47"/>
      <c r="AI56" s="47"/>
      <c r="AJ56" s="47"/>
      <c r="AK56" s="47"/>
      <c r="AL56" s="47"/>
      <c r="AM56" s="29" t="s">
        <v>504</v>
      </c>
    </row>
  </sheetData>
  <autoFilter ref="A3:L56">
    <filterColumn colId="2">
      <filters>
        <filter val="C"/>
      </filters>
    </filterColumn>
  </autoFilter>
  <mergeCells count="36">
    <mergeCell ref="AM3:AM4"/>
    <mergeCell ref="AA31:AC31"/>
    <mergeCell ref="AD6:AF6"/>
    <mergeCell ref="AD31:AF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B1:U1"/>
    <mergeCell ref="V4:W4"/>
    <mergeCell ref="X4:Z4"/>
    <mergeCell ref="X6:Z6"/>
    <mergeCell ref="X31:Z31"/>
    <mergeCell ref="N3:N4"/>
    <mergeCell ref="O3:O4"/>
    <mergeCell ref="P3:P4"/>
    <mergeCell ref="Q3:Q4"/>
    <mergeCell ref="R3:R4"/>
    <mergeCell ref="S3:S4"/>
    <mergeCell ref="T3:T4"/>
    <mergeCell ref="U3:U4"/>
    <mergeCell ref="AG6:AI6"/>
    <mergeCell ref="AA4:AC4"/>
    <mergeCell ref="AD4:AF4"/>
    <mergeCell ref="AG4:AI4"/>
    <mergeCell ref="AJ4:AL4"/>
    <mergeCell ref="AA6:AC6"/>
  </mergeCells>
  <pageMargins left="0.7" right="0.7" top="0.75" bottom="0.75" header="0.3" footer="0.3"/>
  <pageSetup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Taxa Table</vt:lpstr>
      <vt:lpstr>%</vt:lpstr>
      <vt:lpstr>P&amp;A</vt:lpstr>
      <vt:lpstr>Counts</vt:lpstr>
      <vt:lpstr>UbDensit</vt:lpstr>
      <vt:lpstr>Pivot Table</vt:lpstr>
      <vt:lpstr>Raw_Data</vt:lpstr>
      <vt:lpstr>Ranking</vt:lpstr>
      <vt:lpstr>Peso-Vol</vt:lpstr>
      <vt:lpstr>Heavy Fraction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Rosales</dc:creator>
  <cp:keywords/>
  <dc:description/>
  <cp:lastModifiedBy>Generic Account</cp:lastModifiedBy>
  <cp:revision/>
  <dcterms:created xsi:type="dcterms:W3CDTF">2019-07-28T22:31:05Z</dcterms:created>
  <dcterms:modified xsi:type="dcterms:W3CDTF">2022-05-12T15:51:06Z</dcterms:modified>
  <cp:category/>
  <cp:contentStatus/>
</cp:coreProperties>
</file>